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250" activeTab="0"/>
  </bookViews>
  <sheets>
    <sheet name="男子" sheetId="1" r:id="rId1"/>
    <sheet name="女子" sheetId="2" r:id="rId2"/>
    <sheet name="プログラム用データ（自動入力されます）" sheetId="3" r:id="rId3"/>
    <sheet name="学校名一覧" sheetId="4" state="hidden" r:id="rId4"/>
  </sheets>
  <externalReferences>
    <externalReference r:id="rId7"/>
  </externalReferences>
  <definedNames>
    <definedName name="_xlnm.Print_Area" localSheetId="1">'女子'!$C$1:$I$22</definedName>
    <definedName name="_xlnm.Print_Area" localSheetId="0">'男子'!$C$1:$I$22</definedName>
    <definedName name="学校一覧">'学校名一覧'!$F$1:$G$63</definedName>
    <definedName name="学校名">'学校名一覧'!$D$1:$D$89</definedName>
    <definedName name="大会名">'[1]初期入力'!$B$2</definedName>
  </definedNames>
  <calcPr fullCalcOnLoad="1"/>
</workbook>
</file>

<file path=xl/comments1.xml><?xml version="1.0" encoding="utf-8"?>
<comments xmlns="http://schemas.openxmlformats.org/spreadsheetml/2006/main">
  <authors>
    <author>倉吉市教育委員会</author>
  </authors>
  <commentList>
    <comment ref="E6" authorId="0">
      <text>
        <r>
          <rPr>
            <b/>
            <sz val="9"/>
            <rFont val="ＭＳ Ｐゴシック"/>
            <family val="3"/>
          </rPr>
          <t>★カタカナ
★姓と名の間には
　必ず全角スペース</t>
        </r>
      </text>
    </comment>
    <comment ref="H6" authorId="0">
      <text>
        <r>
          <rPr>
            <b/>
            <sz val="9"/>
            <rFont val="ＭＳ Ｐゴシック"/>
            <family val="3"/>
          </rPr>
          <t>★選んで入力
または、半角数字しか入力できません</t>
        </r>
      </text>
    </comment>
    <comment ref="D6" authorId="0">
      <text>
        <r>
          <rPr>
            <b/>
            <sz val="9"/>
            <rFont val="ＭＳ Ｐゴシック"/>
            <family val="3"/>
          </rPr>
          <t>左の「おねがい」を読んでください。不要なスペースは入れないでください。</t>
        </r>
      </text>
    </comment>
  </commentList>
</comments>
</file>

<file path=xl/comments2.xml><?xml version="1.0" encoding="utf-8"?>
<comments xmlns="http://schemas.openxmlformats.org/spreadsheetml/2006/main">
  <authors>
    <author>倉吉市教育委員会</author>
  </authors>
  <commentList>
    <comment ref="D6" authorId="0">
      <text>
        <r>
          <rPr>
            <b/>
            <sz val="9"/>
            <rFont val="ＭＳ Ｐゴシック"/>
            <family val="3"/>
          </rPr>
          <t>左の「おねがい」を読んでください。不要なスペースは入れないでください。</t>
        </r>
      </text>
    </comment>
    <comment ref="E6" authorId="0">
      <text>
        <r>
          <rPr>
            <b/>
            <sz val="9"/>
            <rFont val="ＭＳ Ｐゴシック"/>
            <family val="3"/>
          </rPr>
          <t>★カタカナ
★姓と名の間には
　必ず全角スペース</t>
        </r>
      </text>
    </comment>
    <comment ref="H6" authorId="0">
      <text>
        <r>
          <rPr>
            <b/>
            <sz val="9"/>
            <rFont val="ＭＳ Ｐゴシック"/>
            <family val="3"/>
          </rPr>
          <t>★選んで入力
または、半角数字しか入力できません</t>
        </r>
      </text>
    </comment>
  </commentList>
</comments>
</file>

<file path=xl/sharedStrings.xml><?xml version="1.0" encoding="utf-8"?>
<sst xmlns="http://schemas.openxmlformats.org/spreadsheetml/2006/main" count="468" uniqueCount="224">
  <si>
    <t>平成２４年度  第３８回　鳥取県中学校総合体育大会駅伝競走の部　</t>
  </si>
  <si>
    <t>男  子  申  込  書</t>
  </si>
  <si>
    <t>チーム名</t>
  </si>
  <si>
    <t>監督氏名</t>
  </si>
  <si>
    <t>Ｎｏ</t>
  </si>
  <si>
    <t>ﾌ ﾘ ｶﾞ ﾅ</t>
  </si>
  <si>
    <t>学年</t>
  </si>
  <si>
    <t>上記の生徒は、本大会参加について保護者の同意を得ているので、参加を申し込みます。また、本大会のプログラム作成および試合結果の報道発表並びにホームページにおける氏名・学校名・学年等の個人情報について、本人および保護者の同意を得ています。（記載の同意が得られない場合には、備考欄に「否」を記入）</t>
  </si>
  <si>
    <t>学校名</t>
  </si>
  <si>
    <t>中学校</t>
  </si>
  <si>
    <t>鳥取市</t>
  </si>
  <si>
    <t>鳥取東</t>
  </si>
  <si>
    <t>東</t>
  </si>
  <si>
    <t>鳥取西</t>
  </si>
  <si>
    <t>西</t>
  </si>
  <si>
    <t>鳥取南</t>
  </si>
  <si>
    <t>南</t>
  </si>
  <si>
    <t>鳥取北</t>
  </si>
  <si>
    <t>北</t>
  </si>
  <si>
    <t>江　山</t>
  </si>
  <si>
    <t>江山</t>
  </si>
  <si>
    <t>高　草</t>
  </si>
  <si>
    <t>高草</t>
  </si>
  <si>
    <t>湖　東</t>
  </si>
  <si>
    <t>湖東</t>
  </si>
  <si>
    <t>湖南学園</t>
  </si>
  <si>
    <t>桜ヶ丘</t>
  </si>
  <si>
    <t>中ノ郷</t>
  </si>
  <si>
    <t>鳥大附属</t>
  </si>
  <si>
    <t>国府</t>
  </si>
  <si>
    <t>国　府</t>
  </si>
  <si>
    <t>福部</t>
  </si>
  <si>
    <t>岩　美</t>
  </si>
  <si>
    <t>河原</t>
  </si>
  <si>
    <t>福　部</t>
  </si>
  <si>
    <t>用瀬</t>
  </si>
  <si>
    <t>河　原</t>
  </si>
  <si>
    <t>中　央</t>
  </si>
  <si>
    <t>佐治</t>
  </si>
  <si>
    <t>用　瀬</t>
  </si>
  <si>
    <t>船　岡</t>
  </si>
  <si>
    <t>気高</t>
  </si>
  <si>
    <t>佐　治</t>
  </si>
  <si>
    <t>鹿野</t>
  </si>
  <si>
    <t>気　高</t>
  </si>
  <si>
    <t>八　東</t>
  </si>
  <si>
    <t>青谷</t>
  </si>
  <si>
    <t>鹿　野</t>
  </si>
  <si>
    <t>若桜学園</t>
  </si>
  <si>
    <t>鳥取大学附属</t>
  </si>
  <si>
    <t>青　谷</t>
  </si>
  <si>
    <t>岩美町</t>
  </si>
  <si>
    <t>岩美</t>
  </si>
  <si>
    <t>智　頭</t>
  </si>
  <si>
    <t>八頭町</t>
  </si>
  <si>
    <t>中央</t>
  </si>
  <si>
    <t>船岡</t>
  </si>
  <si>
    <t>八東</t>
  </si>
  <si>
    <t>倉吉東</t>
  </si>
  <si>
    <t>倉吉西</t>
  </si>
  <si>
    <t>若桜町</t>
  </si>
  <si>
    <t>若桜学園</t>
  </si>
  <si>
    <t>久　米</t>
  </si>
  <si>
    <t>河　北</t>
  </si>
  <si>
    <t>智頭町</t>
  </si>
  <si>
    <t>智頭</t>
  </si>
  <si>
    <t>北　溟</t>
  </si>
  <si>
    <t>東　郷</t>
  </si>
  <si>
    <t>倉吉市</t>
  </si>
  <si>
    <t>東</t>
  </si>
  <si>
    <t>三　朝</t>
  </si>
  <si>
    <t>鴨　川</t>
  </si>
  <si>
    <t>久米</t>
  </si>
  <si>
    <t>大　栄</t>
  </si>
  <si>
    <t>河北</t>
  </si>
  <si>
    <t>東　伯</t>
  </si>
  <si>
    <t>鴨川</t>
  </si>
  <si>
    <t>赤　碕</t>
  </si>
  <si>
    <t>北　条</t>
  </si>
  <si>
    <t>湯梨浜町</t>
  </si>
  <si>
    <t>北溟</t>
  </si>
  <si>
    <t>東　山</t>
  </si>
  <si>
    <t>東郷</t>
  </si>
  <si>
    <t>福　生</t>
  </si>
  <si>
    <t>湯梨浜学園</t>
  </si>
  <si>
    <t>湯梨浜</t>
  </si>
  <si>
    <t>福　米</t>
  </si>
  <si>
    <t>湊　山</t>
  </si>
  <si>
    <t>三朝町</t>
  </si>
  <si>
    <t>三朝</t>
  </si>
  <si>
    <t>後藤ヶ丘</t>
  </si>
  <si>
    <t>美　保</t>
  </si>
  <si>
    <t>北栄町</t>
  </si>
  <si>
    <t>北条</t>
  </si>
  <si>
    <t>弓ヶ浜</t>
  </si>
  <si>
    <t>大栄</t>
  </si>
  <si>
    <t>尚　徳</t>
  </si>
  <si>
    <t>加　茂</t>
  </si>
  <si>
    <t>琴浦町</t>
  </si>
  <si>
    <t>東伯</t>
  </si>
  <si>
    <t>箕蚊屋</t>
  </si>
  <si>
    <t>赤碕</t>
  </si>
  <si>
    <t>米子北斗</t>
  </si>
  <si>
    <t>境港一</t>
  </si>
  <si>
    <t>米子市</t>
  </si>
  <si>
    <t>東山</t>
  </si>
  <si>
    <t>境港二</t>
  </si>
  <si>
    <t>福生</t>
  </si>
  <si>
    <t>境港三</t>
  </si>
  <si>
    <t>福米</t>
  </si>
  <si>
    <t>法勝寺</t>
  </si>
  <si>
    <t>湊山</t>
  </si>
  <si>
    <t>南　部</t>
  </si>
  <si>
    <t>岸　本</t>
  </si>
  <si>
    <t>美保</t>
  </si>
  <si>
    <t>淀　江</t>
  </si>
  <si>
    <t>大　山</t>
  </si>
  <si>
    <t>尚徳</t>
  </si>
  <si>
    <t>名　和</t>
  </si>
  <si>
    <t>加茂</t>
  </si>
  <si>
    <t>中　山</t>
  </si>
  <si>
    <t>淀江</t>
  </si>
  <si>
    <t>日　南</t>
  </si>
  <si>
    <t>日　野</t>
  </si>
  <si>
    <t>江　府</t>
  </si>
  <si>
    <t>溝　口</t>
  </si>
  <si>
    <t>境港市</t>
  </si>
  <si>
    <t>第一</t>
  </si>
  <si>
    <t>第二</t>
  </si>
  <si>
    <t>第三</t>
  </si>
  <si>
    <t>南部町</t>
  </si>
  <si>
    <t>南部</t>
  </si>
  <si>
    <t>伯耆町</t>
  </si>
  <si>
    <t>岸本</t>
  </si>
  <si>
    <t>溝口</t>
  </si>
  <si>
    <t>大山町</t>
  </si>
  <si>
    <t>大山</t>
  </si>
  <si>
    <t>名和</t>
  </si>
  <si>
    <t>中山</t>
  </si>
  <si>
    <t>日南町</t>
  </si>
  <si>
    <t>日南</t>
  </si>
  <si>
    <t>日野</t>
  </si>
  <si>
    <t>江府町</t>
  </si>
  <si>
    <t>江府</t>
  </si>
  <si>
    <t>米子市日吉津村学校組合</t>
  </si>
  <si>
    <t>備考
（○は主将）</t>
  </si>
  <si>
    <t>中学校長</t>
  </si>
  <si>
    <t>印</t>
  </si>
  <si>
    <t>==鳥取市==</t>
  </si>
  <si>
    <t>国　府</t>
  </si>
  <si>
    <t>福　部</t>
  </si>
  <si>
    <t>河　原</t>
  </si>
  <si>
    <t>用　瀬</t>
  </si>
  <si>
    <t>佐　治</t>
  </si>
  <si>
    <t>気　高</t>
  </si>
  <si>
    <t>鹿　野</t>
  </si>
  <si>
    <t>青　谷</t>
  </si>
  <si>
    <t>==岩美町==</t>
  </si>
  <si>
    <t>岩　美</t>
  </si>
  <si>
    <t>==八頭町==</t>
  </si>
  <si>
    <t>中　央</t>
  </si>
  <si>
    <t>船　岡</t>
  </si>
  <si>
    <t>八　東</t>
  </si>
  <si>
    <t>==若桜町==</t>
  </si>
  <si>
    <t>==智頭町==</t>
  </si>
  <si>
    <t>智　頭</t>
  </si>
  <si>
    <t>==倉吉市==</t>
  </si>
  <si>
    <t>久　米</t>
  </si>
  <si>
    <t>河　北</t>
  </si>
  <si>
    <t>鴨　川</t>
  </si>
  <si>
    <t>==湯梨浜町==</t>
  </si>
  <si>
    <t>北　溟</t>
  </si>
  <si>
    <t>東　郷</t>
  </si>
  <si>
    <t>湯梨浜</t>
  </si>
  <si>
    <t>==三朝町==</t>
  </si>
  <si>
    <t>三　朝</t>
  </si>
  <si>
    <t>==北栄町==</t>
  </si>
  <si>
    <t>北　条</t>
  </si>
  <si>
    <t>大　栄</t>
  </si>
  <si>
    <t>==琴浦町==</t>
  </si>
  <si>
    <t>東　伯</t>
  </si>
  <si>
    <t>赤　碕</t>
  </si>
  <si>
    <t>==米子市==</t>
  </si>
  <si>
    <t>東　山</t>
  </si>
  <si>
    <t>福　生</t>
  </si>
  <si>
    <t>福　米</t>
  </si>
  <si>
    <t>湊　山</t>
  </si>
  <si>
    <t>美　保</t>
  </si>
  <si>
    <t>尚　徳</t>
  </si>
  <si>
    <t>加　茂</t>
  </si>
  <si>
    <t>淀　江</t>
  </si>
  <si>
    <t>==境港市==</t>
  </si>
  <si>
    <t>==南部町==</t>
  </si>
  <si>
    <t>南　部</t>
  </si>
  <si>
    <t>==伯耆町==</t>
  </si>
  <si>
    <t>岸　本</t>
  </si>
  <si>
    <t>溝　口</t>
  </si>
  <si>
    <t>==大山町==</t>
  </si>
  <si>
    <t>大　山</t>
  </si>
  <si>
    <t>名　和</t>
  </si>
  <si>
    <t>中　山</t>
  </si>
  <si>
    <t>==日南町==</t>
  </si>
  <si>
    <t>日　南</t>
  </si>
  <si>
    <t>日　野</t>
  </si>
  <si>
    <t>==江府町==</t>
  </si>
  <si>
    <t>江　府</t>
  </si>
  <si>
    <t>名　　　前</t>
  </si>
  <si>
    <t>ゼッケンＮｏ．一覧</t>
  </si>
  <si>
    <t>★姓名を合わせて、５文字以上の場合は、姓と名の間にスペースを入れないでください。</t>
  </si>
  <si>
    <t>★姓名を合わせて、４文字の場合は、姓と名の間に１マス、全角スペースを入れてください。</t>
  </si>
  <si>
    <t>★姓名を合わせて、
２文字の場合は、３マス
３文字の場合は、２マス
姓と名の間に全角スペースを入れてください。</t>
  </si>
  <si>
    <t>おねがい</t>
  </si>
  <si>
    <t>★フリガナはカタカナで、姓と名の間に必ず１マス、全角スペースをいれてください。</t>
  </si>
  <si>
    <t>氏名　（○数字は学年）</t>
  </si>
  <si>
    <t>○</t>
  </si>
  <si>
    <t>否</t>
  </si>
  <si>
    <t>女　子  申  込  書</t>
  </si>
  <si>
    <t>komatsu_ai@mailk.torikyo.ed.jp</t>
  </si>
  <si>
    <t>男子</t>
  </si>
  <si>
    <t>女子</t>
  </si>
  <si>
    <t>選手名登録用</t>
  </si>
  <si>
    <t>締め切り</t>
  </si>
  <si>
    <t>データ送付先（鴨川中学校小松）</t>
  </si>
  <si>
    <r>
      <t xml:space="preserve">ゼッケン番号を
入力してください。
</t>
    </r>
    <r>
      <rPr>
        <b/>
        <sz val="20"/>
        <color indexed="8"/>
        <rFont val="ＭＳ Ｐゴシック"/>
        <family val="3"/>
      </rPr>
      <t>↓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</si>
</sst>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日&quot;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Ｐ明朝"/>
      <family val="1"/>
    </font>
    <font>
      <b/>
      <sz val="20"/>
      <color indexed="8"/>
      <name val="ＭＳ Ｐゴシック"/>
      <family val="3"/>
    </font>
    <font>
      <sz val="48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2"/>
      <color indexed="8"/>
      <name val="ＭＳ Ｐゴシック"/>
      <family val="3"/>
    </font>
    <font>
      <sz val="20"/>
      <color indexed="13"/>
      <name val="ＭＳ Ｐゴシック"/>
      <family val="3"/>
    </font>
    <font>
      <sz val="11"/>
      <color indexed="13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20"/>
      <name val="Cambria"/>
      <family val="3"/>
    </font>
    <font>
      <sz val="11"/>
      <name val="Calibri"/>
      <family val="3"/>
    </font>
    <font>
      <sz val="12"/>
      <color theme="1"/>
      <name val="Cambria"/>
      <family val="3"/>
    </font>
    <font>
      <sz val="12"/>
      <name val="Cambria"/>
      <family val="3"/>
    </font>
    <font>
      <sz val="20"/>
      <color rgb="FFFFFF00"/>
      <name val="Cambria"/>
      <family val="3"/>
    </font>
    <font>
      <sz val="11"/>
      <color rgb="FFFFFF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61">
      <alignment/>
      <protection/>
    </xf>
    <xf numFmtId="0" fontId="5" fillId="0" borderId="0" xfId="61" applyBorder="1" applyAlignment="1">
      <alignment horizontal="center"/>
      <protection/>
    </xf>
    <xf numFmtId="0" fontId="5" fillId="0" borderId="0" xfId="61" quotePrefix="1">
      <alignment/>
      <protection/>
    </xf>
    <xf numFmtId="0" fontId="6" fillId="0" borderId="0" xfId="61" applyFont="1">
      <alignment/>
      <protection/>
    </xf>
    <xf numFmtId="0" fontId="8" fillId="0" borderId="0" xfId="61" applyFont="1" applyBorder="1" applyAlignment="1">
      <alignment horizontal="center" vertical="center"/>
      <protection/>
    </xf>
    <xf numFmtId="0" fontId="5" fillId="33" borderId="0" xfId="61" applyFill="1" applyBorder="1" applyAlignment="1">
      <alignment horizontal="center"/>
      <protection/>
    </xf>
    <xf numFmtId="0" fontId="13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63" fillId="0" borderId="22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65" fillId="34" borderId="0" xfId="0" applyFont="1" applyFill="1" applyAlignment="1">
      <alignment horizontal="left" vertical="center"/>
    </xf>
    <xf numFmtId="0" fontId="66" fillId="34" borderId="0" xfId="0" applyFont="1" applyFill="1" applyAlignment="1">
      <alignment horizontal="center" vertical="center"/>
    </xf>
    <xf numFmtId="0" fontId="66" fillId="34" borderId="0" xfId="0" applyFont="1" applyFill="1" applyAlignment="1">
      <alignment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7" fillId="0" borderId="32" xfId="0" applyFont="1" applyBorder="1" applyAlignment="1">
      <alignment/>
    </xf>
    <xf numFmtId="0" fontId="47" fillId="0" borderId="33" xfId="43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29" xfId="0" applyFont="1" applyBorder="1" applyAlignment="1">
      <alignment horizontal="justify" shrinkToFit="1"/>
    </xf>
    <xf numFmtId="0" fontId="0" fillId="0" borderId="29" xfId="0" applyBorder="1" applyAlignment="1">
      <alignment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68" fillId="0" borderId="25" xfId="0" applyNumberFormat="1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176" fontId="68" fillId="0" borderId="25" xfId="0" applyNumberFormat="1" applyFont="1" applyBorder="1" applyAlignment="1">
      <alignment horizontal="center" vertical="center"/>
    </xf>
    <xf numFmtId="176" fontId="68" fillId="0" borderId="17" xfId="0" applyNumberFormat="1" applyFont="1" applyBorder="1" applyAlignment="1">
      <alignment horizontal="center" vertical="center"/>
    </xf>
    <xf numFmtId="176" fontId="68" fillId="0" borderId="27" xfId="0" applyNumberFormat="1" applyFont="1" applyBorder="1" applyAlignment="1">
      <alignment horizontal="center" vertical="center"/>
    </xf>
    <xf numFmtId="176" fontId="68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shrinkToFit="1"/>
    </xf>
    <xf numFmtId="0" fontId="0" fillId="0" borderId="0" xfId="0" applyBorder="1" applyAlignment="1">
      <alignment shrinkToFit="1"/>
    </xf>
    <xf numFmtId="0" fontId="69" fillId="35" borderId="32" xfId="0" applyFont="1" applyFill="1" applyBorder="1" applyAlignment="1">
      <alignment horizontal="left" vertical="top" wrapText="1"/>
    </xf>
    <xf numFmtId="0" fontId="69" fillId="35" borderId="36" xfId="0" applyFont="1" applyFill="1" applyBorder="1" applyAlignment="1">
      <alignment horizontal="left" vertical="top"/>
    </xf>
    <xf numFmtId="0" fontId="69" fillId="35" borderId="33" xfId="0" applyFont="1" applyFill="1" applyBorder="1" applyAlignment="1">
      <alignment horizontal="left" vertical="top"/>
    </xf>
    <xf numFmtId="0" fontId="69" fillId="36" borderId="32" xfId="0" applyFont="1" applyFill="1" applyBorder="1" applyAlignment="1">
      <alignment horizontal="left" vertical="top" wrapText="1"/>
    </xf>
    <xf numFmtId="0" fontId="69" fillId="36" borderId="36" xfId="0" applyFont="1" applyFill="1" applyBorder="1" applyAlignment="1">
      <alignment horizontal="left" vertical="top"/>
    </xf>
    <xf numFmtId="0" fontId="69" fillId="36" borderId="33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52;&#37682;&#12539;&#38598;&#35336;&#12394;&#12393;\20121023&#30476;&#39365;&#20253;&#30007;&#23376;&#35352;&#37682;&#38598;&#35336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名簿"/>
      <sheetName val="タイム入力表"/>
      <sheetName val="集計表"/>
      <sheetName val="集計表印刷用(コピー＆ペーストして使う）"/>
      <sheetName val="区間タイム"/>
      <sheetName val="区間集計"/>
      <sheetName val="区間記録印刷用（コピー＆ペーストして使う）"/>
      <sheetName val="仮集計"/>
      <sheetName val="累計タイム"/>
      <sheetName val="途中経過"/>
      <sheetName val="学校名一覧"/>
      <sheetName val="区間賞印刷用"/>
      <sheetName val="Sheet1"/>
    </sheetNames>
    <sheetDataSet>
      <sheetData sheetId="0">
        <row r="2">
          <cell r="B2" t="str">
            <v>平成24年度　鳥取県駅伝競走大会　男子の部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atsu_ai@mailk.torikyo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matsu_ai@mailk.torikyo.ed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7"/>
  <sheetViews>
    <sheetView tabSelected="1" zoomScale="93" zoomScaleNormal="93" zoomScalePageLayoutView="0" workbookViewId="0" topLeftCell="A1">
      <selection activeCell="E7" sqref="E7:G7"/>
    </sheetView>
  </sheetViews>
  <sheetFormatPr defaultColWidth="9.140625" defaultRowHeight="27.75" customHeight="1"/>
  <cols>
    <col min="1" max="1" width="16.140625" style="2" customWidth="1"/>
    <col min="2" max="2" width="2.421875" style="2" customWidth="1"/>
    <col min="3" max="3" width="8.140625" style="2" customWidth="1"/>
    <col min="4" max="4" width="26.421875" style="2" customWidth="1"/>
    <col min="5" max="5" width="8.421875" style="2" customWidth="1"/>
    <col min="6" max="6" width="9.00390625" style="2" customWidth="1"/>
    <col min="7" max="7" width="11.140625" style="2" customWidth="1"/>
    <col min="8" max="8" width="5.140625" style="2" customWidth="1"/>
    <col min="9" max="9" width="8.421875" style="2" bestFit="1" customWidth="1"/>
    <col min="10" max="10" width="3.8515625" style="2" customWidth="1"/>
    <col min="11" max="11" width="3.421875" style="20" bestFit="1" customWidth="1"/>
    <col min="12" max="12" width="9.00390625" style="1" customWidth="1"/>
    <col min="13" max="13" width="1.8515625" style="2" customWidth="1"/>
    <col min="14" max="14" width="3.421875" style="2" bestFit="1" customWidth="1"/>
    <col min="15" max="15" width="9.00390625" style="2" customWidth="1"/>
    <col min="16" max="16" width="1.8515625" style="2" customWidth="1"/>
    <col min="17" max="17" width="3.421875" style="2" bestFit="1" customWidth="1"/>
    <col min="18" max="18" width="9.00390625" style="2" customWidth="1"/>
    <col min="19" max="19" width="1.8515625" style="2" customWidth="1"/>
    <col min="20" max="20" width="3.421875" style="2" bestFit="1" customWidth="1"/>
    <col min="21" max="21" width="9.00390625" style="2" customWidth="1"/>
    <col min="22" max="22" width="1.8515625" style="2" customWidth="1"/>
    <col min="23" max="23" width="3.421875" style="2" bestFit="1" customWidth="1"/>
    <col min="24" max="24" width="9.00390625" style="2" customWidth="1"/>
    <col min="25" max="16384" width="9.00390625" style="2" customWidth="1"/>
  </cols>
  <sheetData>
    <row r="1" spans="1:24" s="1" customFormat="1" ht="27.75" customHeight="1" thickBot="1">
      <c r="A1" s="89" t="s">
        <v>223</v>
      </c>
      <c r="B1" s="19"/>
      <c r="C1" s="87" t="s">
        <v>0</v>
      </c>
      <c r="D1" s="87"/>
      <c r="E1" s="87"/>
      <c r="F1" s="87"/>
      <c r="G1" s="87"/>
      <c r="H1" s="87"/>
      <c r="I1" s="87"/>
      <c r="K1" s="73" t="s">
        <v>207</v>
      </c>
      <c r="L1" s="74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s="1" customFormat="1" ht="27.75" customHeight="1" thickBot="1">
      <c r="A2" s="89"/>
      <c r="C2" s="87" t="s">
        <v>1</v>
      </c>
      <c r="D2" s="87"/>
      <c r="E2" s="87"/>
      <c r="F2" s="87"/>
      <c r="G2" s="87"/>
      <c r="H2" s="87"/>
      <c r="I2" s="87"/>
      <c r="K2" s="37" t="s">
        <v>148</v>
      </c>
      <c r="L2" s="66"/>
      <c r="N2" s="65" t="s">
        <v>157</v>
      </c>
      <c r="O2" s="66"/>
      <c r="Q2" s="67" t="s">
        <v>166</v>
      </c>
      <c r="R2" s="68"/>
      <c r="T2" s="67" t="s">
        <v>182</v>
      </c>
      <c r="U2" s="68"/>
      <c r="V2" s="20"/>
      <c r="W2" s="67" t="s">
        <v>192</v>
      </c>
      <c r="X2" s="68"/>
    </row>
    <row r="3" spans="1:24" ht="27.75" customHeight="1" thickBot="1">
      <c r="A3" s="90"/>
      <c r="C3" s="1"/>
      <c r="D3" s="1"/>
      <c r="E3" s="1"/>
      <c r="F3" s="1"/>
      <c r="G3" s="1"/>
      <c r="H3" s="1"/>
      <c r="K3" s="45">
        <v>1</v>
      </c>
      <c r="L3" s="29" t="s">
        <v>11</v>
      </c>
      <c r="M3" s="1"/>
      <c r="N3" s="47">
        <v>13</v>
      </c>
      <c r="O3" s="31" t="s">
        <v>158</v>
      </c>
      <c r="P3" s="1"/>
      <c r="Q3" s="45">
        <v>30</v>
      </c>
      <c r="R3" s="29" t="s">
        <v>58</v>
      </c>
      <c r="S3" s="1"/>
      <c r="T3" s="45">
        <v>50</v>
      </c>
      <c r="U3" s="29" t="s">
        <v>183</v>
      </c>
      <c r="V3" s="1"/>
      <c r="W3" s="45">
        <v>64</v>
      </c>
      <c r="X3" s="29" t="s">
        <v>110</v>
      </c>
    </row>
    <row r="4" spans="1:24" s="3" customFormat="1" ht="27.75" customHeight="1" thickBot="1">
      <c r="A4" s="91"/>
      <c r="C4" s="4" t="s">
        <v>2</v>
      </c>
      <c r="D4" s="21" t="str">
        <f>IF(A3="","左の□にゼッケン番号を入力",VLOOKUP(A3,'学校名一覧'!F1:H63,3))</f>
        <v>左の□にゼッケン番号を入力</v>
      </c>
      <c r="E4" s="24" t="s">
        <v>9</v>
      </c>
      <c r="F4" s="4" t="s">
        <v>3</v>
      </c>
      <c r="G4" s="88"/>
      <c r="H4" s="88"/>
      <c r="I4" s="88"/>
      <c r="K4" s="45">
        <v>2</v>
      </c>
      <c r="L4" s="29" t="s">
        <v>13</v>
      </c>
      <c r="M4" s="2"/>
      <c r="N4" s="37" t="s">
        <v>159</v>
      </c>
      <c r="O4" s="38"/>
      <c r="P4" s="2"/>
      <c r="Q4" s="45">
        <v>31</v>
      </c>
      <c r="R4" s="29" t="s">
        <v>59</v>
      </c>
      <c r="S4" s="2"/>
      <c r="T4" s="45">
        <v>51</v>
      </c>
      <c r="U4" s="29" t="s">
        <v>184</v>
      </c>
      <c r="V4" s="2"/>
      <c r="W4" s="48">
        <v>65</v>
      </c>
      <c r="X4" s="33" t="s">
        <v>193</v>
      </c>
    </row>
    <row r="5" spans="1:24" s="5" customFormat="1" ht="27.75" customHeight="1">
      <c r="A5" s="50" t="s">
        <v>211</v>
      </c>
      <c r="K5" s="46">
        <v>3</v>
      </c>
      <c r="L5" s="30" t="s">
        <v>15</v>
      </c>
      <c r="M5" s="3"/>
      <c r="N5" s="45">
        <v>15</v>
      </c>
      <c r="O5" s="29" t="s">
        <v>160</v>
      </c>
      <c r="P5" s="3"/>
      <c r="Q5" s="45">
        <v>32</v>
      </c>
      <c r="R5" s="29" t="s">
        <v>167</v>
      </c>
      <c r="S5" s="3"/>
      <c r="T5" s="45">
        <v>52</v>
      </c>
      <c r="U5" s="29" t="s">
        <v>185</v>
      </c>
      <c r="V5" s="3"/>
      <c r="W5" s="67" t="s">
        <v>194</v>
      </c>
      <c r="X5" s="69"/>
    </row>
    <row r="6" spans="1:24" s="3" customFormat="1" ht="27.75" customHeight="1">
      <c r="A6" s="101" t="s">
        <v>210</v>
      </c>
      <c r="C6" s="4" t="s">
        <v>4</v>
      </c>
      <c r="D6" s="4" t="s">
        <v>206</v>
      </c>
      <c r="E6" s="92" t="s">
        <v>5</v>
      </c>
      <c r="F6" s="92"/>
      <c r="G6" s="93"/>
      <c r="H6" s="4" t="s">
        <v>6</v>
      </c>
      <c r="I6" s="15" t="s">
        <v>145</v>
      </c>
      <c r="K6" s="46">
        <v>4</v>
      </c>
      <c r="L6" s="30" t="s">
        <v>17</v>
      </c>
      <c r="M6" s="5"/>
      <c r="N6" s="45">
        <v>16</v>
      </c>
      <c r="O6" s="29" t="s">
        <v>161</v>
      </c>
      <c r="P6" s="5"/>
      <c r="Q6" s="45">
        <v>33</v>
      </c>
      <c r="R6" s="29" t="s">
        <v>168</v>
      </c>
      <c r="S6" s="5"/>
      <c r="T6" s="45">
        <v>53</v>
      </c>
      <c r="U6" s="29" t="s">
        <v>186</v>
      </c>
      <c r="V6" s="5"/>
      <c r="W6" s="45">
        <v>66</v>
      </c>
      <c r="X6" s="29" t="s">
        <v>195</v>
      </c>
    </row>
    <row r="7" spans="1:24" s="3" customFormat="1" ht="27.75" customHeight="1" thickBot="1">
      <c r="A7" s="101"/>
      <c r="C7" s="4">
        <v>1</v>
      </c>
      <c r="D7" s="22"/>
      <c r="E7" s="85"/>
      <c r="F7" s="85"/>
      <c r="G7" s="86"/>
      <c r="H7" s="23"/>
      <c r="I7" s="23"/>
      <c r="K7" s="46">
        <v>5</v>
      </c>
      <c r="L7" s="30" t="s">
        <v>19</v>
      </c>
      <c r="N7" s="48">
        <v>18</v>
      </c>
      <c r="O7" s="33" t="s">
        <v>162</v>
      </c>
      <c r="Q7" s="49">
        <v>37</v>
      </c>
      <c r="R7" s="41" t="s">
        <v>169</v>
      </c>
      <c r="T7" s="45">
        <v>54</v>
      </c>
      <c r="U7" s="29" t="s">
        <v>90</v>
      </c>
      <c r="W7" s="48">
        <v>74</v>
      </c>
      <c r="X7" s="33" t="s">
        <v>196</v>
      </c>
    </row>
    <row r="8" spans="1:24" s="3" customFormat="1" ht="27.75" customHeight="1">
      <c r="A8" s="101"/>
      <c r="C8" s="4">
        <v>2</v>
      </c>
      <c r="D8" s="22"/>
      <c r="E8" s="85"/>
      <c r="F8" s="85"/>
      <c r="G8" s="86"/>
      <c r="H8" s="23"/>
      <c r="I8" s="23"/>
      <c r="K8" s="46">
        <v>6</v>
      </c>
      <c r="L8" s="30" t="s">
        <v>21</v>
      </c>
      <c r="N8" s="37" t="s">
        <v>163</v>
      </c>
      <c r="O8" s="38"/>
      <c r="Q8" s="67" t="s">
        <v>170</v>
      </c>
      <c r="R8" s="70"/>
      <c r="T8" s="45">
        <v>55</v>
      </c>
      <c r="U8" s="29" t="s">
        <v>187</v>
      </c>
      <c r="W8" s="67" t="s">
        <v>197</v>
      </c>
      <c r="X8" s="70"/>
    </row>
    <row r="9" spans="1:24" s="3" customFormat="1" ht="27.75" customHeight="1" thickBot="1">
      <c r="A9" s="101"/>
      <c r="C9" s="4">
        <v>3</v>
      </c>
      <c r="D9" s="22"/>
      <c r="E9" s="85"/>
      <c r="F9" s="85"/>
      <c r="G9" s="86"/>
      <c r="H9" s="23"/>
      <c r="I9" s="23"/>
      <c r="K9" s="46">
        <v>7</v>
      </c>
      <c r="L9" s="30" t="s">
        <v>23</v>
      </c>
      <c r="N9" s="48">
        <v>19</v>
      </c>
      <c r="O9" s="33" t="s">
        <v>61</v>
      </c>
      <c r="Q9" s="45">
        <v>34</v>
      </c>
      <c r="R9" s="29" t="s">
        <v>171</v>
      </c>
      <c r="T9" s="45">
        <v>56</v>
      </c>
      <c r="U9" s="29" t="s">
        <v>94</v>
      </c>
      <c r="W9" s="45">
        <v>68</v>
      </c>
      <c r="X9" s="29" t="s">
        <v>198</v>
      </c>
    </row>
    <row r="10" spans="1:24" s="3" customFormat="1" ht="27.75" customHeight="1">
      <c r="A10" s="101" t="s">
        <v>209</v>
      </c>
      <c r="C10" s="4">
        <v>4</v>
      </c>
      <c r="D10" s="22"/>
      <c r="E10" s="85"/>
      <c r="F10" s="85"/>
      <c r="G10" s="86"/>
      <c r="H10" s="23"/>
      <c r="I10" s="23"/>
      <c r="K10" s="46">
        <v>8</v>
      </c>
      <c r="L10" s="30" t="s">
        <v>25</v>
      </c>
      <c r="N10" s="37" t="s">
        <v>164</v>
      </c>
      <c r="O10" s="38"/>
      <c r="Q10" s="45">
        <v>35</v>
      </c>
      <c r="R10" s="29" t="s">
        <v>172</v>
      </c>
      <c r="T10" s="45">
        <v>57</v>
      </c>
      <c r="U10" s="29" t="s">
        <v>188</v>
      </c>
      <c r="W10" s="45">
        <v>69</v>
      </c>
      <c r="X10" s="29" t="s">
        <v>199</v>
      </c>
    </row>
    <row r="11" spans="1:24" s="3" customFormat="1" ht="27.75" customHeight="1" thickBot="1">
      <c r="A11" s="101"/>
      <c r="C11" s="4">
        <v>5</v>
      </c>
      <c r="D11" s="22"/>
      <c r="E11" s="85"/>
      <c r="F11" s="85"/>
      <c r="G11" s="86"/>
      <c r="H11" s="23"/>
      <c r="I11" s="23"/>
      <c r="K11" s="46">
        <v>9</v>
      </c>
      <c r="L11" s="30" t="s">
        <v>26</v>
      </c>
      <c r="N11" s="48">
        <v>22</v>
      </c>
      <c r="O11" s="33" t="s">
        <v>165</v>
      </c>
      <c r="Q11" s="48"/>
      <c r="R11" s="33" t="s">
        <v>173</v>
      </c>
      <c r="T11" s="45">
        <v>58</v>
      </c>
      <c r="U11" s="29" t="s">
        <v>189</v>
      </c>
      <c r="W11" s="48">
        <v>70</v>
      </c>
      <c r="X11" s="33" t="s">
        <v>200</v>
      </c>
    </row>
    <row r="12" spans="1:24" s="3" customFormat="1" ht="27.75" customHeight="1">
      <c r="A12" s="101"/>
      <c r="C12" s="4">
        <v>6</v>
      </c>
      <c r="D12" s="22"/>
      <c r="E12" s="85"/>
      <c r="F12" s="85"/>
      <c r="G12" s="86"/>
      <c r="H12" s="23"/>
      <c r="I12" s="23"/>
      <c r="K12" s="46">
        <v>10</v>
      </c>
      <c r="L12" s="30" t="s">
        <v>27</v>
      </c>
      <c r="Q12" s="71" t="s">
        <v>174</v>
      </c>
      <c r="R12" s="72"/>
      <c r="T12" s="45">
        <v>67</v>
      </c>
      <c r="U12" s="29" t="s">
        <v>190</v>
      </c>
      <c r="W12" s="67" t="s">
        <v>201</v>
      </c>
      <c r="X12" s="70"/>
    </row>
    <row r="13" spans="1:24" s="3" customFormat="1" ht="27.75" customHeight="1" thickBot="1">
      <c r="A13" s="101" t="s">
        <v>208</v>
      </c>
      <c r="C13" s="4">
        <v>7</v>
      </c>
      <c r="D13" s="22"/>
      <c r="E13" s="85"/>
      <c r="F13" s="85"/>
      <c r="G13" s="86"/>
      <c r="H13" s="23"/>
      <c r="I13" s="23"/>
      <c r="K13" s="46">
        <v>11</v>
      </c>
      <c r="L13" s="30" t="s">
        <v>28</v>
      </c>
      <c r="Q13" s="49">
        <v>36</v>
      </c>
      <c r="R13" s="41" t="s">
        <v>175</v>
      </c>
      <c r="T13" s="45">
        <v>59</v>
      </c>
      <c r="U13" s="29" t="s">
        <v>100</v>
      </c>
      <c r="W13" s="45">
        <v>71</v>
      </c>
      <c r="X13" s="29" t="s">
        <v>202</v>
      </c>
    </row>
    <row r="14" spans="1:24" s="3" customFormat="1" ht="27.75" customHeight="1" thickBot="1">
      <c r="A14" s="101"/>
      <c r="C14" s="4">
        <v>8</v>
      </c>
      <c r="D14" s="22"/>
      <c r="E14" s="85"/>
      <c r="F14" s="85"/>
      <c r="G14" s="86"/>
      <c r="H14" s="23"/>
      <c r="I14" s="23"/>
      <c r="K14" s="46">
        <v>12</v>
      </c>
      <c r="L14" s="30" t="s">
        <v>149</v>
      </c>
      <c r="Q14" s="67" t="s">
        <v>176</v>
      </c>
      <c r="R14" s="70"/>
      <c r="T14" s="49">
        <v>60</v>
      </c>
      <c r="U14" s="41" t="s">
        <v>102</v>
      </c>
      <c r="W14" s="48">
        <v>72</v>
      </c>
      <c r="X14" s="33" t="s">
        <v>203</v>
      </c>
    </row>
    <row r="15" spans="1:24" s="3" customFormat="1" ht="27.75" customHeight="1">
      <c r="A15" s="101"/>
      <c r="C15" s="4">
        <v>9</v>
      </c>
      <c r="D15" s="22"/>
      <c r="E15" s="85"/>
      <c r="F15" s="85"/>
      <c r="G15" s="86"/>
      <c r="H15" s="23"/>
      <c r="I15" s="23"/>
      <c r="K15" s="46">
        <v>14</v>
      </c>
      <c r="L15" s="30" t="s">
        <v>150</v>
      </c>
      <c r="Q15" s="45">
        <v>41</v>
      </c>
      <c r="R15" s="29" t="s">
        <v>177</v>
      </c>
      <c r="T15" s="67" t="s">
        <v>191</v>
      </c>
      <c r="U15" s="70"/>
      <c r="W15" s="67" t="s">
        <v>204</v>
      </c>
      <c r="X15" s="70"/>
    </row>
    <row r="16" spans="1:24" s="3" customFormat="1" ht="27.75" customHeight="1" thickBot="1">
      <c r="A16" s="101" t="s">
        <v>212</v>
      </c>
      <c r="C16" s="4">
        <v>10</v>
      </c>
      <c r="D16" s="22"/>
      <c r="E16" s="85"/>
      <c r="F16" s="85"/>
      <c r="G16" s="86"/>
      <c r="H16" s="23"/>
      <c r="I16" s="23"/>
      <c r="K16" s="46">
        <v>17</v>
      </c>
      <c r="L16" s="30" t="s">
        <v>151</v>
      </c>
      <c r="Q16" s="48">
        <v>38</v>
      </c>
      <c r="R16" s="33" t="s">
        <v>178</v>
      </c>
      <c r="T16" s="45">
        <v>61</v>
      </c>
      <c r="U16" s="29" t="s">
        <v>103</v>
      </c>
      <c r="W16" s="48">
        <v>73</v>
      </c>
      <c r="X16" s="33" t="s">
        <v>205</v>
      </c>
    </row>
    <row r="17" spans="1:21" s="3" customFormat="1" ht="27.75" customHeight="1">
      <c r="A17" s="101"/>
      <c r="C17" s="4">
        <v>11</v>
      </c>
      <c r="D17" s="22"/>
      <c r="E17" s="85"/>
      <c r="F17" s="85"/>
      <c r="G17" s="86"/>
      <c r="H17" s="23"/>
      <c r="I17" s="23"/>
      <c r="K17" s="46">
        <v>20</v>
      </c>
      <c r="L17" s="30" t="s">
        <v>152</v>
      </c>
      <c r="Q17" s="71" t="s">
        <v>179</v>
      </c>
      <c r="R17" s="72"/>
      <c r="T17" s="45">
        <v>62</v>
      </c>
      <c r="U17" s="29" t="s">
        <v>106</v>
      </c>
    </row>
    <row r="18" spans="1:24" s="3" customFormat="1" ht="27.75" customHeight="1" thickBot="1">
      <c r="A18" s="101"/>
      <c r="B18" s="6"/>
      <c r="C18" s="83"/>
      <c r="D18" s="84"/>
      <c r="E18" s="84"/>
      <c r="F18" s="84"/>
      <c r="G18" s="84"/>
      <c r="H18" s="84"/>
      <c r="I18" s="84"/>
      <c r="K18" s="46">
        <v>21</v>
      </c>
      <c r="L18" s="30" t="s">
        <v>153</v>
      </c>
      <c r="Q18" s="45">
        <v>39</v>
      </c>
      <c r="R18" s="29" t="s">
        <v>180</v>
      </c>
      <c r="T18" s="48">
        <v>63</v>
      </c>
      <c r="U18" s="33" t="s">
        <v>108</v>
      </c>
      <c r="X18" s="3" t="s">
        <v>214</v>
      </c>
    </row>
    <row r="19" spans="3:24" s="3" customFormat="1" ht="27.75" customHeight="1" thickBot="1">
      <c r="C19" s="104" t="s">
        <v>7</v>
      </c>
      <c r="D19" s="104"/>
      <c r="E19" s="104"/>
      <c r="F19" s="104"/>
      <c r="G19" s="104"/>
      <c r="H19" s="104"/>
      <c r="I19" s="104"/>
      <c r="K19" s="46">
        <v>23</v>
      </c>
      <c r="L19" s="30" t="s">
        <v>154</v>
      </c>
      <c r="Q19" s="48">
        <v>40</v>
      </c>
      <c r="R19" s="33" t="s">
        <v>181</v>
      </c>
      <c r="X19" s="3" t="s">
        <v>215</v>
      </c>
    </row>
    <row r="20" spans="3:24" s="3" customFormat="1" ht="27.75" customHeight="1">
      <c r="C20" s="104"/>
      <c r="D20" s="104"/>
      <c r="E20" s="104"/>
      <c r="F20" s="104"/>
      <c r="G20" s="104"/>
      <c r="H20" s="104"/>
      <c r="I20" s="104"/>
      <c r="K20" s="46">
        <v>24</v>
      </c>
      <c r="L20" s="30" t="s">
        <v>155</v>
      </c>
      <c r="W20" s="2"/>
      <c r="X20" s="2"/>
    </row>
    <row r="21" spans="3:24" s="3" customFormat="1" ht="27.75" customHeight="1" thickBot="1">
      <c r="C21" s="7"/>
      <c r="D21" s="7"/>
      <c r="E21" s="7"/>
      <c r="F21" s="7"/>
      <c r="G21" s="7"/>
      <c r="H21" s="7"/>
      <c r="I21" s="7"/>
      <c r="K21" s="47">
        <v>25</v>
      </c>
      <c r="L21" s="31" t="s">
        <v>156</v>
      </c>
      <c r="W21" s="2"/>
      <c r="X21" s="2"/>
    </row>
    <row r="22" spans="3:24" s="3" customFormat="1" ht="27.75" customHeight="1">
      <c r="C22" s="103" t="str">
        <f>D4</f>
        <v>左の□にゼッケン番号を入力</v>
      </c>
      <c r="D22" s="103"/>
      <c r="E22" s="18" t="s">
        <v>146</v>
      </c>
      <c r="F22" s="102"/>
      <c r="G22" s="102"/>
      <c r="H22" s="16" t="s">
        <v>147</v>
      </c>
      <c r="I22" s="8"/>
      <c r="W22" s="2"/>
      <c r="X22" s="2"/>
    </row>
    <row r="23" spans="11:22" ht="27.75" customHeight="1"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1:22" ht="27.75" customHeight="1"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ht="18" customHeight="1" thickBot="1"/>
    <row r="26" spans="3:10" ht="18" customHeight="1">
      <c r="C26" s="80" t="s">
        <v>222</v>
      </c>
      <c r="D26" s="51"/>
      <c r="E26" s="94">
        <v>41197</v>
      </c>
      <c r="F26" s="95"/>
      <c r="G26" s="94" t="s">
        <v>221</v>
      </c>
      <c r="H26" s="95"/>
      <c r="I26" s="97" t="str">
        <f ca="1">IF(E26-TODAY()=0,"本日〆切",IF((E26-TODAY())&gt;0,"あと"&amp;E26-TODAY()&amp;"日","過ぎています"))</f>
        <v>あと1日</v>
      </c>
      <c r="J26" s="98"/>
    </row>
    <row r="27" spans="3:10" ht="18" customHeight="1" thickBot="1">
      <c r="C27" s="81" t="s">
        <v>217</v>
      </c>
      <c r="D27" s="56"/>
      <c r="E27" s="96"/>
      <c r="F27" s="96"/>
      <c r="G27" s="96"/>
      <c r="H27" s="96"/>
      <c r="I27" s="99"/>
      <c r="J27" s="100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 sheet="1" objects="1" scenarios="1"/>
  <protectedRanges>
    <protectedRange sqref="A3:A4 G4:I4 D7:I17 F22:G22" name="範囲3"/>
  </protectedRanges>
  <mergeCells count="28">
    <mergeCell ref="I26:J27"/>
    <mergeCell ref="A6:A9"/>
    <mergeCell ref="A10:A12"/>
    <mergeCell ref="A13:A15"/>
    <mergeCell ref="A16:A18"/>
    <mergeCell ref="E11:G11"/>
    <mergeCell ref="E12:G12"/>
    <mergeCell ref="E13:G13"/>
    <mergeCell ref="F22:G22"/>
    <mergeCell ref="C22:D22"/>
    <mergeCell ref="A1:A2"/>
    <mergeCell ref="A3:A4"/>
    <mergeCell ref="E6:G6"/>
    <mergeCell ref="E7:G7"/>
    <mergeCell ref="E8:G8"/>
    <mergeCell ref="E26:F27"/>
    <mergeCell ref="G26:H27"/>
    <mergeCell ref="E9:G9"/>
    <mergeCell ref="C19:I20"/>
    <mergeCell ref="E17:G17"/>
    <mergeCell ref="C18:I18"/>
    <mergeCell ref="E14:G14"/>
    <mergeCell ref="E15:G15"/>
    <mergeCell ref="C1:I1"/>
    <mergeCell ref="C2:I2"/>
    <mergeCell ref="G4:I4"/>
    <mergeCell ref="E10:G10"/>
    <mergeCell ref="E16:G16"/>
  </mergeCells>
  <conditionalFormatting sqref="D4">
    <cfRule type="cellIs" priority="4" dxfId="8" operator="equal" stopIfTrue="1">
      <formula>"左の□にゼッケン番号を入力"</formula>
    </cfRule>
  </conditionalFormatting>
  <conditionalFormatting sqref="C22">
    <cfRule type="cellIs" priority="3" dxfId="8" operator="equal" stopIfTrue="1">
      <formula>"左の□にゼッケン番号を入力"</formula>
    </cfRule>
  </conditionalFormatting>
  <dataValidations count="2">
    <dataValidation type="list" allowBlank="1" showInputMessage="1" showErrorMessage="1" sqref="H7:H17">
      <formula1>$K$3:$K$5</formula1>
    </dataValidation>
    <dataValidation type="list" allowBlank="1" showInputMessage="1" showErrorMessage="1" sqref="I7:I17">
      <formula1>$X$18:$X$19</formula1>
    </dataValidation>
  </dataValidations>
  <hyperlinks>
    <hyperlink ref="C27" r:id="rId1" display="komatsu_ai@mailk.torikyo.ed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X26"/>
  <sheetViews>
    <sheetView zoomScalePageLayoutView="0" workbookViewId="0" topLeftCell="A10">
      <selection activeCell="E9" sqref="E9:G9"/>
    </sheetView>
  </sheetViews>
  <sheetFormatPr defaultColWidth="9.140625" defaultRowHeight="27.75" customHeight="1"/>
  <cols>
    <col min="1" max="1" width="16.140625" style="2" customWidth="1"/>
    <col min="2" max="2" width="2.421875" style="2" customWidth="1"/>
    <col min="3" max="3" width="8.140625" style="2" customWidth="1"/>
    <col min="4" max="4" width="26.421875" style="2" customWidth="1"/>
    <col min="5" max="7" width="9.421875" style="2" customWidth="1"/>
    <col min="8" max="8" width="5.140625" style="2" customWidth="1"/>
    <col min="9" max="9" width="8.421875" style="2" bestFit="1" customWidth="1"/>
    <col min="10" max="10" width="3.8515625" style="2" customWidth="1"/>
    <col min="11" max="11" width="3.421875" style="20" bestFit="1" customWidth="1"/>
    <col min="12" max="12" width="9.00390625" style="1" customWidth="1"/>
    <col min="13" max="13" width="1.8515625" style="2" customWidth="1"/>
    <col min="14" max="14" width="3.421875" style="2" bestFit="1" customWidth="1"/>
    <col min="15" max="15" width="9.00390625" style="2" customWidth="1"/>
    <col min="16" max="16" width="1.8515625" style="2" customWidth="1"/>
    <col min="17" max="17" width="3.421875" style="2" bestFit="1" customWidth="1"/>
    <col min="18" max="18" width="9.00390625" style="2" customWidth="1"/>
    <col min="19" max="19" width="1.8515625" style="2" customWidth="1"/>
    <col min="20" max="20" width="3.421875" style="2" bestFit="1" customWidth="1"/>
    <col min="21" max="21" width="9.00390625" style="2" customWidth="1"/>
    <col min="22" max="22" width="1.8515625" style="2" customWidth="1"/>
    <col min="23" max="23" width="3.421875" style="2" bestFit="1" customWidth="1"/>
    <col min="24" max="24" width="9.00390625" style="2" customWidth="1"/>
    <col min="25" max="16384" width="9.00390625" style="2" customWidth="1"/>
  </cols>
  <sheetData>
    <row r="1" spans="1:24" s="1" customFormat="1" ht="27.75" customHeight="1" thickBot="1">
      <c r="A1" s="89" t="s">
        <v>223</v>
      </c>
      <c r="B1" s="19"/>
      <c r="C1" s="87" t="s">
        <v>0</v>
      </c>
      <c r="D1" s="87"/>
      <c r="E1" s="87"/>
      <c r="F1" s="87"/>
      <c r="G1" s="87"/>
      <c r="H1" s="87"/>
      <c r="I1" s="87"/>
      <c r="K1" s="25" t="s">
        <v>207</v>
      </c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1" customFormat="1" ht="27.75" customHeight="1" thickBot="1">
      <c r="A2" s="89"/>
      <c r="C2" s="87" t="s">
        <v>216</v>
      </c>
      <c r="D2" s="87"/>
      <c r="E2" s="87"/>
      <c r="F2" s="87"/>
      <c r="G2" s="87"/>
      <c r="H2" s="87"/>
      <c r="I2" s="87"/>
      <c r="K2" s="34" t="s">
        <v>148</v>
      </c>
      <c r="L2" s="35"/>
      <c r="N2" s="39" t="s">
        <v>157</v>
      </c>
      <c r="O2" s="35"/>
      <c r="Q2" s="40" t="s">
        <v>166</v>
      </c>
      <c r="R2" s="28"/>
      <c r="T2" s="40" t="s">
        <v>182</v>
      </c>
      <c r="U2" s="28"/>
      <c r="V2" s="20"/>
      <c r="W2" s="40" t="s">
        <v>192</v>
      </c>
      <c r="X2" s="28"/>
    </row>
    <row r="3" spans="1:24" ht="27.75" customHeight="1" thickBot="1">
      <c r="A3" s="90"/>
      <c r="C3" s="1"/>
      <c r="D3" s="1"/>
      <c r="E3" s="1"/>
      <c r="F3" s="1"/>
      <c r="G3" s="1"/>
      <c r="H3" s="1"/>
      <c r="K3" s="45">
        <v>1</v>
      </c>
      <c r="L3" s="29" t="s">
        <v>11</v>
      </c>
      <c r="M3" s="1"/>
      <c r="N3" s="47">
        <v>13</v>
      </c>
      <c r="O3" s="31" t="s">
        <v>158</v>
      </c>
      <c r="P3" s="1"/>
      <c r="Q3" s="45">
        <v>30</v>
      </c>
      <c r="R3" s="29" t="s">
        <v>58</v>
      </c>
      <c r="S3" s="1"/>
      <c r="T3" s="45">
        <v>50</v>
      </c>
      <c r="U3" s="29" t="s">
        <v>183</v>
      </c>
      <c r="V3" s="1"/>
      <c r="W3" s="45">
        <v>64</v>
      </c>
      <c r="X3" s="29" t="s">
        <v>110</v>
      </c>
    </row>
    <row r="4" spans="1:24" s="3" customFormat="1" ht="27.75" customHeight="1" thickBot="1">
      <c r="A4" s="91"/>
      <c r="C4" s="4" t="s">
        <v>2</v>
      </c>
      <c r="D4" s="21" t="str">
        <f>IF('男子'!A3="",IF(A3="","左の□にゼッケン番号を入力",VLOOKUP(A3,'学校名一覧'!F1:H63,3)),VLOOKUP('男子'!A3,'学校名一覧'!F1:H63,3))</f>
        <v>左の□にゼッケン番号を入力</v>
      </c>
      <c r="E4" s="24" t="s">
        <v>9</v>
      </c>
      <c r="F4" s="4" t="s">
        <v>3</v>
      </c>
      <c r="G4" s="88"/>
      <c r="H4" s="88"/>
      <c r="I4" s="88"/>
      <c r="K4" s="45">
        <v>2</v>
      </c>
      <c r="L4" s="29" t="s">
        <v>13</v>
      </c>
      <c r="M4" s="2"/>
      <c r="N4" s="37" t="s">
        <v>159</v>
      </c>
      <c r="O4" s="38"/>
      <c r="P4" s="2"/>
      <c r="Q4" s="45">
        <v>31</v>
      </c>
      <c r="R4" s="29" t="s">
        <v>59</v>
      </c>
      <c r="S4" s="2"/>
      <c r="T4" s="45">
        <v>51</v>
      </c>
      <c r="U4" s="29" t="s">
        <v>184</v>
      </c>
      <c r="V4" s="2"/>
      <c r="W4" s="48">
        <v>65</v>
      </c>
      <c r="X4" s="33" t="s">
        <v>193</v>
      </c>
    </row>
    <row r="5" spans="1:24" s="5" customFormat="1" ht="27.75" customHeight="1">
      <c r="A5" s="50" t="s">
        <v>211</v>
      </c>
      <c r="K5" s="46">
        <v>3</v>
      </c>
      <c r="L5" s="30" t="s">
        <v>15</v>
      </c>
      <c r="M5" s="3"/>
      <c r="N5" s="45">
        <v>15</v>
      </c>
      <c r="O5" s="29" t="s">
        <v>160</v>
      </c>
      <c r="P5" s="3"/>
      <c r="Q5" s="45">
        <v>32</v>
      </c>
      <c r="R5" s="29" t="s">
        <v>167</v>
      </c>
      <c r="S5" s="3"/>
      <c r="T5" s="45">
        <v>52</v>
      </c>
      <c r="U5" s="29" t="s">
        <v>185</v>
      </c>
      <c r="V5" s="3"/>
      <c r="W5" s="40" t="s">
        <v>194</v>
      </c>
      <c r="X5" s="44"/>
    </row>
    <row r="6" spans="1:24" s="3" customFormat="1" ht="27.75" customHeight="1">
      <c r="A6" s="101" t="s">
        <v>210</v>
      </c>
      <c r="C6" s="4" t="s">
        <v>4</v>
      </c>
      <c r="D6" s="4" t="s">
        <v>206</v>
      </c>
      <c r="E6" s="92" t="s">
        <v>5</v>
      </c>
      <c r="F6" s="92"/>
      <c r="G6" s="93"/>
      <c r="H6" s="4" t="s">
        <v>6</v>
      </c>
      <c r="I6" s="15" t="s">
        <v>145</v>
      </c>
      <c r="K6" s="46">
        <v>4</v>
      </c>
      <c r="L6" s="30" t="s">
        <v>17</v>
      </c>
      <c r="M6" s="5"/>
      <c r="N6" s="45">
        <v>16</v>
      </c>
      <c r="O6" s="29" t="s">
        <v>161</v>
      </c>
      <c r="P6" s="5"/>
      <c r="Q6" s="45">
        <v>33</v>
      </c>
      <c r="R6" s="29" t="s">
        <v>168</v>
      </c>
      <c r="S6" s="5"/>
      <c r="T6" s="45">
        <v>53</v>
      </c>
      <c r="U6" s="29" t="s">
        <v>186</v>
      </c>
      <c r="V6" s="5"/>
      <c r="W6" s="45">
        <v>66</v>
      </c>
      <c r="X6" s="29" t="s">
        <v>195</v>
      </c>
    </row>
    <row r="7" spans="1:24" s="3" customFormat="1" ht="27.75" customHeight="1" thickBot="1">
      <c r="A7" s="101"/>
      <c r="C7" s="4">
        <v>1</v>
      </c>
      <c r="D7" s="22"/>
      <c r="E7" s="85"/>
      <c r="F7" s="85"/>
      <c r="G7" s="86"/>
      <c r="H7" s="23"/>
      <c r="I7" s="23"/>
      <c r="K7" s="46">
        <v>5</v>
      </c>
      <c r="L7" s="30" t="s">
        <v>19</v>
      </c>
      <c r="N7" s="48">
        <v>18</v>
      </c>
      <c r="O7" s="33" t="s">
        <v>162</v>
      </c>
      <c r="Q7" s="49">
        <v>37</v>
      </c>
      <c r="R7" s="41" t="s">
        <v>169</v>
      </c>
      <c r="T7" s="45">
        <v>54</v>
      </c>
      <c r="U7" s="29" t="s">
        <v>90</v>
      </c>
      <c r="W7" s="48">
        <v>74</v>
      </c>
      <c r="X7" s="33" t="s">
        <v>196</v>
      </c>
    </row>
    <row r="8" spans="1:24" s="3" customFormat="1" ht="27.75" customHeight="1">
      <c r="A8" s="101"/>
      <c r="C8" s="4">
        <v>2</v>
      </c>
      <c r="D8" s="22"/>
      <c r="E8" s="85"/>
      <c r="F8" s="85"/>
      <c r="G8" s="86"/>
      <c r="H8" s="23"/>
      <c r="I8" s="23"/>
      <c r="K8" s="46">
        <v>6</v>
      </c>
      <c r="L8" s="30" t="s">
        <v>21</v>
      </c>
      <c r="N8" s="37" t="s">
        <v>163</v>
      </c>
      <c r="O8" s="38"/>
      <c r="Q8" s="40" t="s">
        <v>170</v>
      </c>
      <c r="R8" s="32"/>
      <c r="T8" s="45">
        <v>55</v>
      </c>
      <c r="U8" s="29" t="s">
        <v>187</v>
      </c>
      <c r="W8" s="40" t="s">
        <v>197</v>
      </c>
      <c r="X8" s="32"/>
    </row>
    <row r="9" spans="1:24" s="3" customFormat="1" ht="27.75" customHeight="1" thickBot="1">
      <c r="A9" s="101"/>
      <c r="C9" s="4">
        <v>3</v>
      </c>
      <c r="D9" s="22"/>
      <c r="E9" s="85"/>
      <c r="F9" s="85"/>
      <c r="G9" s="86"/>
      <c r="H9" s="23"/>
      <c r="I9" s="23"/>
      <c r="K9" s="46">
        <v>7</v>
      </c>
      <c r="L9" s="30" t="s">
        <v>23</v>
      </c>
      <c r="N9" s="48">
        <v>19</v>
      </c>
      <c r="O9" s="33" t="s">
        <v>61</v>
      </c>
      <c r="Q9" s="45">
        <v>34</v>
      </c>
      <c r="R9" s="29" t="s">
        <v>171</v>
      </c>
      <c r="T9" s="45">
        <v>56</v>
      </c>
      <c r="U9" s="29" t="s">
        <v>94</v>
      </c>
      <c r="W9" s="45">
        <v>68</v>
      </c>
      <c r="X9" s="29" t="s">
        <v>198</v>
      </c>
    </row>
    <row r="10" spans="1:24" s="3" customFormat="1" ht="27.75" customHeight="1">
      <c r="A10" s="101" t="s">
        <v>209</v>
      </c>
      <c r="C10" s="4">
        <v>4</v>
      </c>
      <c r="D10" s="22"/>
      <c r="E10" s="85"/>
      <c r="F10" s="85"/>
      <c r="G10" s="86"/>
      <c r="H10" s="23"/>
      <c r="I10" s="23"/>
      <c r="K10" s="46">
        <v>8</v>
      </c>
      <c r="L10" s="30" t="s">
        <v>25</v>
      </c>
      <c r="N10" s="34" t="s">
        <v>164</v>
      </c>
      <c r="O10" s="36"/>
      <c r="Q10" s="45">
        <v>35</v>
      </c>
      <c r="R10" s="29" t="s">
        <v>172</v>
      </c>
      <c r="T10" s="45">
        <v>57</v>
      </c>
      <c r="U10" s="29" t="s">
        <v>188</v>
      </c>
      <c r="W10" s="45">
        <v>69</v>
      </c>
      <c r="X10" s="29" t="s">
        <v>199</v>
      </c>
    </row>
    <row r="11" spans="1:24" s="3" customFormat="1" ht="27.75" customHeight="1" thickBot="1">
      <c r="A11" s="101"/>
      <c r="C11" s="4">
        <v>5</v>
      </c>
      <c r="D11" s="22"/>
      <c r="E11" s="85"/>
      <c r="F11" s="85"/>
      <c r="G11" s="86"/>
      <c r="H11" s="23"/>
      <c r="I11" s="23"/>
      <c r="K11" s="46">
        <v>9</v>
      </c>
      <c r="L11" s="30" t="s">
        <v>26</v>
      </c>
      <c r="N11" s="48">
        <v>22</v>
      </c>
      <c r="O11" s="33" t="s">
        <v>165</v>
      </c>
      <c r="Q11" s="48"/>
      <c r="R11" s="33" t="s">
        <v>173</v>
      </c>
      <c r="T11" s="45">
        <v>58</v>
      </c>
      <c r="U11" s="29" t="s">
        <v>189</v>
      </c>
      <c r="W11" s="48">
        <v>70</v>
      </c>
      <c r="X11" s="33" t="s">
        <v>200</v>
      </c>
    </row>
    <row r="12" spans="1:24" s="3" customFormat="1" ht="27.75" customHeight="1">
      <c r="A12" s="101"/>
      <c r="C12" s="4">
        <v>6</v>
      </c>
      <c r="D12" s="22"/>
      <c r="E12" s="85"/>
      <c r="F12" s="85"/>
      <c r="G12" s="86"/>
      <c r="H12" s="23"/>
      <c r="I12" s="23"/>
      <c r="K12" s="46">
        <v>10</v>
      </c>
      <c r="L12" s="30" t="s">
        <v>27</v>
      </c>
      <c r="Q12" s="42" t="s">
        <v>174</v>
      </c>
      <c r="R12" s="43"/>
      <c r="T12" s="45">
        <v>67</v>
      </c>
      <c r="U12" s="29" t="s">
        <v>190</v>
      </c>
      <c r="W12" s="40" t="s">
        <v>201</v>
      </c>
      <c r="X12" s="32"/>
    </row>
    <row r="13" spans="1:24" s="3" customFormat="1" ht="27.75" customHeight="1" thickBot="1">
      <c r="A13" s="101" t="s">
        <v>208</v>
      </c>
      <c r="C13" s="4">
        <v>7</v>
      </c>
      <c r="D13" s="22"/>
      <c r="E13" s="85"/>
      <c r="F13" s="85"/>
      <c r="G13" s="86"/>
      <c r="H13" s="23"/>
      <c r="I13" s="23"/>
      <c r="K13" s="46">
        <v>11</v>
      </c>
      <c r="L13" s="30" t="s">
        <v>28</v>
      </c>
      <c r="Q13" s="49">
        <v>36</v>
      </c>
      <c r="R13" s="41" t="s">
        <v>175</v>
      </c>
      <c r="T13" s="45">
        <v>59</v>
      </c>
      <c r="U13" s="29" t="s">
        <v>100</v>
      </c>
      <c r="W13" s="45">
        <v>71</v>
      </c>
      <c r="X13" s="29" t="s">
        <v>202</v>
      </c>
    </row>
    <row r="14" spans="1:24" s="3" customFormat="1" ht="27.75" customHeight="1" thickBot="1">
      <c r="A14" s="101"/>
      <c r="C14" s="4">
        <v>8</v>
      </c>
      <c r="D14" s="22"/>
      <c r="E14" s="85"/>
      <c r="F14" s="85"/>
      <c r="G14" s="86"/>
      <c r="H14" s="23"/>
      <c r="I14" s="23"/>
      <c r="K14" s="46">
        <v>12</v>
      </c>
      <c r="L14" s="30" t="s">
        <v>149</v>
      </c>
      <c r="Q14" s="40" t="s">
        <v>176</v>
      </c>
      <c r="R14" s="32"/>
      <c r="T14" s="49">
        <v>60</v>
      </c>
      <c r="U14" s="41" t="s">
        <v>102</v>
      </c>
      <c r="W14" s="48">
        <v>72</v>
      </c>
      <c r="X14" s="33" t="s">
        <v>203</v>
      </c>
    </row>
    <row r="15" spans="1:24" s="3" customFormat="1" ht="27.75" customHeight="1">
      <c r="A15" s="101"/>
      <c r="C15" s="4">
        <v>9</v>
      </c>
      <c r="D15" s="22"/>
      <c r="E15" s="85"/>
      <c r="F15" s="85"/>
      <c r="G15" s="86"/>
      <c r="H15" s="23"/>
      <c r="I15" s="23"/>
      <c r="K15" s="46">
        <v>14</v>
      </c>
      <c r="L15" s="30" t="s">
        <v>150</v>
      </c>
      <c r="Q15" s="45">
        <v>41</v>
      </c>
      <c r="R15" s="29" t="s">
        <v>177</v>
      </c>
      <c r="T15" s="40" t="s">
        <v>191</v>
      </c>
      <c r="U15" s="32"/>
      <c r="W15" s="40" t="s">
        <v>204</v>
      </c>
      <c r="X15" s="32"/>
    </row>
    <row r="16" spans="1:24" s="3" customFormat="1" ht="27.75" customHeight="1" thickBot="1">
      <c r="A16" s="101" t="s">
        <v>212</v>
      </c>
      <c r="C16" s="61"/>
      <c r="D16" s="62"/>
      <c r="E16" s="62"/>
      <c r="F16" s="62"/>
      <c r="G16" s="62"/>
      <c r="H16" s="63"/>
      <c r="I16" s="63"/>
      <c r="K16" s="46">
        <v>17</v>
      </c>
      <c r="L16" s="30" t="s">
        <v>151</v>
      </c>
      <c r="Q16" s="48">
        <v>38</v>
      </c>
      <c r="R16" s="33" t="s">
        <v>178</v>
      </c>
      <c r="T16" s="45">
        <v>61</v>
      </c>
      <c r="U16" s="29" t="s">
        <v>103</v>
      </c>
      <c r="W16" s="48">
        <v>73</v>
      </c>
      <c r="X16" s="33" t="s">
        <v>205</v>
      </c>
    </row>
    <row r="17" spans="1:21" s="3" customFormat="1" ht="27.75" customHeight="1">
      <c r="A17" s="101"/>
      <c r="C17" s="17"/>
      <c r="D17" s="19"/>
      <c r="E17" s="19"/>
      <c r="F17" s="19"/>
      <c r="G17" s="19"/>
      <c r="H17" s="64"/>
      <c r="I17" s="64"/>
      <c r="K17" s="46">
        <v>20</v>
      </c>
      <c r="L17" s="30" t="s">
        <v>152</v>
      </c>
      <c r="Q17" s="42" t="s">
        <v>179</v>
      </c>
      <c r="R17" s="43"/>
      <c r="T17" s="45">
        <v>62</v>
      </c>
      <c r="U17" s="29" t="s">
        <v>106</v>
      </c>
    </row>
    <row r="18" spans="1:24" s="3" customFormat="1" ht="27.75" customHeight="1" thickBot="1">
      <c r="A18" s="101"/>
      <c r="B18" s="6"/>
      <c r="C18" s="105"/>
      <c r="D18" s="106"/>
      <c r="E18" s="106"/>
      <c r="F18" s="106"/>
      <c r="G18" s="106"/>
      <c r="H18" s="106"/>
      <c r="I18" s="106"/>
      <c r="K18" s="46">
        <v>21</v>
      </c>
      <c r="L18" s="30" t="s">
        <v>153</v>
      </c>
      <c r="Q18" s="45">
        <v>39</v>
      </c>
      <c r="R18" s="29" t="s">
        <v>180</v>
      </c>
      <c r="T18" s="48">
        <v>63</v>
      </c>
      <c r="U18" s="33" t="s">
        <v>108</v>
      </c>
      <c r="X18" s="3" t="s">
        <v>214</v>
      </c>
    </row>
    <row r="19" spans="3:24" s="3" customFormat="1" ht="27.75" customHeight="1" thickBot="1">
      <c r="C19" s="104" t="s">
        <v>7</v>
      </c>
      <c r="D19" s="104"/>
      <c r="E19" s="104"/>
      <c r="F19" s="104"/>
      <c r="G19" s="104"/>
      <c r="H19" s="104"/>
      <c r="I19" s="104"/>
      <c r="K19" s="46">
        <v>23</v>
      </c>
      <c r="L19" s="30" t="s">
        <v>154</v>
      </c>
      <c r="Q19" s="48">
        <v>40</v>
      </c>
      <c r="R19" s="33" t="s">
        <v>181</v>
      </c>
      <c r="X19" s="3" t="s">
        <v>215</v>
      </c>
    </row>
    <row r="20" spans="3:24" s="3" customFormat="1" ht="27.75" customHeight="1">
      <c r="C20" s="104"/>
      <c r="D20" s="104"/>
      <c r="E20" s="104"/>
      <c r="F20" s="104"/>
      <c r="G20" s="104"/>
      <c r="H20" s="104"/>
      <c r="I20" s="104"/>
      <c r="K20" s="46">
        <v>24</v>
      </c>
      <c r="L20" s="30" t="s">
        <v>155</v>
      </c>
      <c r="W20" s="2"/>
      <c r="X20" s="2"/>
    </row>
    <row r="21" spans="3:24" s="3" customFormat="1" ht="27.75" customHeight="1" thickBot="1">
      <c r="C21" s="7"/>
      <c r="D21" s="7"/>
      <c r="E21" s="7"/>
      <c r="F21" s="7"/>
      <c r="G21" s="7"/>
      <c r="H21" s="7"/>
      <c r="I21" s="7"/>
      <c r="K21" s="47">
        <v>25</v>
      </c>
      <c r="L21" s="31" t="s">
        <v>156</v>
      </c>
      <c r="W21" s="2"/>
      <c r="X21" s="2"/>
    </row>
    <row r="22" spans="3:24" s="3" customFormat="1" ht="27.75" customHeight="1">
      <c r="C22" s="103" t="str">
        <f>D4</f>
        <v>左の□にゼッケン番号を入力</v>
      </c>
      <c r="D22" s="103"/>
      <c r="E22" s="18" t="s">
        <v>146</v>
      </c>
      <c r="F22" s="102"/>
      <c r="G22" s="102"/>
      <c r="H22" s="16" t="s">
        <v>147</v>
      </c>
      <c r="I22" s="8"/>
      <c r="W22" s="2"/>
      <c r="X22" s="2"/>
    </row>
    <row r="23" spans="11:22" ht="27.75" customHeight="1"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ht="18" customHeight="1" thickBot="1"/>
    <row r="25" spans="3:10" ht="18" customHeight="1">
      <c r="C25" s="80" t="s">
        <v>222</v>
      </c>
      <c r="D25" s="51"/>
      <c r="E25" s="94">
        <v>41197</v>
      </c>
      <c r="F25" s="95"/>
      <c r="G25" s="94" t="s">
        <v>221</v>
      </c>
      <c r="H25" s="95"/>
      <c r="I25" s="97" t="str">
        <f ca="1">IF(E25-TODAY()=0,"本日〆切",IF((E25-TODAY())&gt;0,"あと"&amp;E25-TODAY()&amp;"日","過ぎています"))</f>
        <v>あと1日</v>
      </c>
      <c r="J25" s="98"/>
    </row>
    <row r="26" spans="3:10" ht="18" customHeight="1" thickBot="1">
      <c r="C26" s="81" t="s">
        <v>217</v>
      </c>
      <c r="D26" s="56"/>
      <c r="E26" s="96"/>
      <c r="F26" s="96"/>
      <c r="G26" s="96"/>
      <c r="H26" s="96"/>
      <c r="I26" s="99"/>
      <c r="J26" s="100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 sheet="1" objects="1" scenarios="1"/>
  <protectedRanges>
    <protectedRange sqref="A3:A4 G4:I4 D7:I15 F22:G22" name="範囲1"/>
  </protectedRanges>
  <mergeCells count="26">
    <mergeCell ref="E25:F26"/>
    <mergeCell ref="I25:J26"/>
    <mergeCell ref="G25:H26"/>
    <mergeCell ref="A16:A18"/>
    <mergeCell ref="C18:I18"/>
    <mergeCell ref="C19:I20"/>
    <mergeCell ref="C22:D22"/>
    <mergeCell ref="F22:G22"/>
    <mergeCell ref="A10:A12"/>
    <mergeCell ref="E10:G10"/>
    <mergeCell ref="E11:G11"/>
    <mergeCell ref="E12:G12"/>
    <mergeCell ref="A13:A15"/>
    <mergeCell ref="E13:G13"/>
    <mergeCell ref="E14:G14"/>
    <mergeCell ref="E15:G15"/>
    <mergeCell ref="A1:A2"/>
    <mergeCell ref="C1:I1"/>
    <mergeCell ref="C2:I2"/>
    <mergeCell ref="A3:A4"/>
    <mergeCell ref="G4:I4"/>
    <mergeCell ref="A6:A9"/>
    <mergeCell ref="E6:G6"/>
    <mergeCell ref="E7:G7"/>
    <mergeCell ref="E8:G8"/>
    <mergeCell ref="E9:G9"/>
  </mergeCells>
  <conditionalFormatting sqref="D4">
    <cfRule type="cellIs" priority="4" dxfId="8" operator="equal" stopIfTrue="1">
      <formula>"左の□にゼッケン番号を入力"</formula>
    </cfRule>
  </conditionalFormatting>
  <conditionalFormatting sqref="C22">
    <cfRule type="cellIs" priority="3" dxfId="8" operator="equal" stopIfTrue="1">
      <formula>"左の□にゼッケン番号を入力"</formula>
    </cfRule>
  </conditionalFormatting>
  <dataValidations count="2">
    <dataValidation type="list" allowBlank="1" showInputMessage="1" showErrorMessage="1" sqref="I7:I17">
      <formula1>$X$18:$X$19</formula1>
    </dataValidation>
    <dataValidation type="list" allowBlank="1" showInputMessage="1" showErrorMessage="1" sqref="H7:H17">
      <formula1>$K$3:$K$5</formula1>
    </dataValidation>
  </dataValidations>
  <hyperlinks>
    <hyperlink ref="C26" r:id="rId1" display="komatsu_ai@mailk.torikyo.ed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6.00390625" style="0" bestFit="1" customWidth="1"/>
    <col min="3" max="3" width="20.7109375" style="0" bestFit="1" customWidth="1"/>
    <col min="4" max="4" width="20.7109375" style="0" customWidth="1"/>
    <col min="5" max="5" width="1.421875" style="0" customWidth="1"/>
    <col min="6" max="6" width="11.57421875" style="0" customWidth="1"/>
    <col min="7" max="17" width="11.421875" style="0" customWidth="1"/>
  </cols>
  <sheetData>
    <row r="1" spans="1:7" ht="14.25" thickBot="1">
      <c r="A1" s="107" t="s">
        <v>218</v>
      </c>
      <c r="B1" s="52" t="s">
        <v>8</v>
      </c>
      <c r="C1" s="53" t="str">
        <f>IF('男子'!A3="","未入力",'男子'!A3&amp;" "&amp;VLOOKUP('男子'!A3,学校一覧,2))</f>
        <v>未入力</v>
      </c>
      <c r="D1" s="82"/>
      <c r="G1" t="s">
        <v>220</v>
      </c>
    </row>
    <row r="2" spans="1:17" ht="13.5">
      <c r="A2" s="108"/>
      <c r="B2" s="55" t="s">
        <v>213</v>
      </c>
      <c r="C2">
        <f>'男子'!G4</f>
        <v>0</v>
      </c>
      <c r="D2" s="54"/>
      <c r="F2" t="str">
        <f>C1</f>
        <v>未入力</v>
      </c>
      <c r="G2" s="76">
        <v>1</v>
      </c>
      <c r="H2" s="77">
        <v>2</v>
      </c>
      <c r="I2" s="77">
        <v>3</v>
      </c>
      <c r="J2" s="77">
        <v>4</v>
      </c>
      <c r="K2" s="77">
        <v>5</v>
      </c>
      <c r="L2" s="77">
        <v>6</v>
      </c>
      <c r="M2" s="77">
        <v>7</v>
      </c>
      <c r="N2" s="77">
        <v>8</v>
      </c>
      <c r="O2" s="77">
        <v>9</v>
      </c>
      <c r="P2" s="77">
        <v>10</v>
      </c>
      <c r="Q2" s="28">
        <v>11</v>
      </c>
    </row>
    <row r="3" spans="1:17" ht="14.25" thickBot="1">
      <c r="A3" s="108"/>
      <c r="B3" s="57">
        <v>1</v>
      </c>
      <c r="C3" s="58" t="str">
        <f>'男子'!D7&amp;IF('男子'!H7=1,"①",IF('男子'!H7=2,"②",IF('男子'!H7=3,"③","-")))</f>
        <v>-</v>
      </c>
      <c r="D3" s="58">
        <f>'男子'!E7</f>
        <v>0</v>
      </c>
      <c r="F3">
        <f>C2</f>
        <v>0</v>
      </c>
      <c r="G3" s="78" t="str">
        <f>C3</f>
        <v>-</v>
      </c>
      <c r="H3" s="79" t="str">
        <f>C4</f>
        <v>-</v>
      </c>
      <c r="I3" s="79" t="str">
        <f>C5</f>
        <v>-</v>
      </c>
      <c r="J3" s="79" t="str">
        <f>C6</f>
        <v>-</v>
      </c>
      <c r="K3" s="79" t="str">
        <f>C7</f>
        <v>-</v>
      </c>
      <c r="L3" s="79" t="str">
        <f>C8</f>
        <v>-</v>
      </c>
      <c r="M3" s="79" t="str">
        <f>C9</f>
        <v>-</v>
      </c>
      <c r="N3" s="79" t="str">
        <f>C10</f>
        <v>-</v>
      </c>
      <c r="O3" s="79" t="str">
        <f>C11</f>
        <v>-</v>
      </c>
      <c r="P3" s="79" t="str">
        <f>C12</f>
        <v>-</v>
      </c>
      <c r="Q3" s="33" t="str">
        <f>C13</f>
        <v>-</v>
      </c>
    </row>
    <row r="4" spans="1:17" ht="13.5">
      <c r="A4" s="108"/>
      <c r="B4" s="57">
        <v>2</v>
      </c>
      <c r="C4" s="58" t="str">
        <f>'男子'!D8&amp;IF('男子'!H8=1,"①",IF('男子'!H8=2,"②",IF('男子'!H8=3,"③","-")))</f>
        <v>-</v>
      </c>
      <c r="D4" s="58">
        <f>'男子'!E8</f>
        <v>0</v>
      </c>
      <c r="G4">
        <f>D3</f>
        <v>0</v>
      </c>
      <c r="H4">
        <f>D4</f>
        <v>0</v>
      </c>
      <c r="I4">
        <f>D5</f>
        <v>0</v>
      </c>
      <c r="J4">
        <f>D6</f>
        <v>0</v>
      </c>
      <c r="K4">
        <f>D7</f>
        <v>0</v>
      </c>
      <c r="L4">
        <f>D8</f>
        <v>0</v>
      </c>
      <c r="M4">
        <f>D9</f>
        <v>0</v>
      </c>
      <c r="N4">
        <f>D10</f>
        <v>0</v>
      </c>
      <c r="O4">
        <f>D11</f>
        <v>0</v>
      </c>
      <c r="P4">
        <f>D12</f>
        <v>0</v>
      </c>
      <c r="Q4">
        <f>D13</f>
        <v>0</v>
      </c>
    </row>
    <row r="5" spans="1:4" ht="13.5">
      <c r="A5" s="108"/>
      <c r="B5" s="57">
        <v>3</v>
      </c>
      <c r="C5" s="58" t="str">
        <f>'男子'!D9&amp;IF('男子'!H9=1,"①",IF('男子'!H9=2,"②",IF('男子'!H9=3,"③","-")))</f>
        <v>-</v>
      </c>
      <c r="D5" s="58">
        <f>'男子'!E9</f>
        <v>0</v>
      </c>
    </row>
    <row r="6" spans="1:4" ht="13.5">
      <c r="A6" s="108"/>
      <c r="B6" s="57">
        <v>4</v>
      </c>
      <c r="C6" s="58" t="str">
        <f>'男子'!D10&amp;IF('男子'!H10=1,"①",IF('男子'!H10=2,"②",IF('男子'!H10=3,"③","-")))</f>
        <v>-</v>
      </c>
      <c r="D6" s="58">
        <f>'男子'!E10</f>
        <v>0</v>
      </c>
    </row>
    <row r="7" spans="1:4" ht="13.5">
      <c r="A7" s="108"/>
      <c r="B7" s="57">
        <v>5</v>
      </c>
      <c r="C7" s="58" t="str">
        <f>'男子'!D11&amp;IF('男子'!H11=1,"①",IF('男子'!H11=2,"②",IF('男子'!H11=3,"③","-")))</f>
        <v>-</v>
      </c>
      <c r="D7" s="58">
        <f>'男子'!E11</f>
        <v>0</v>
      </c>
    </row>
    <row r="8" spans="1:4" ht="13.5">
      <c r="A8" s="108"/>
      <c r="B8" s="57">
        <v>6</v>
      </c>
      <c r="C8" s="58" t="str">
        <f>'男子'!D12&amp;IF('男子'!H12=1,"①",IF('男子'!H12=2,"②",IF('男子'!H12=3,"③","-")))</f>
        <v>-</v>
      </c>
      <c r="D8" s="58">
        <f>'男子'!E12</f>
        <v>0</v>
      </c>
    </row>
    <row r="9" spans="1:4" ht="13.5">
      <c r="A9" s="108"/>
      <c r="B9" s="57">
        <v>7</v>
      </c>
      <c r="C9" s="58" t="str">
        <f>'男子'!D13&amp;IF('男子'!H13=1,"①",IF('男子'!H13=2,"②",IF('男子'!H13=3,"③","-")))</f>
        <v>-</v>
      </c>
      <c r="D9" s="58">
        <f>'男子'!E13</f>
        <v>0</v>
      </c>
    </row>
    <row r="10" spans="1:4" ht="13.5">
      <c r="A10" s="108"/>
      <c r="B10" s="57">
        <v>8</v>
      </c>
      <c r="C10" s="58" t="str">
        <f>'男子'!D14&amp;IF('男子'!H14=1,"①",IF('男子'!H14=2,"②",IF('男子'!H14=3,"③","-")))</f>
        <v>-</v>
      </c>
      <c r="D10" s="58">
        <f>'男子'!E14</f>
        <v>0</v>
      </c>
    </row>
    <row r="11" spans="1:4" ht="13.5">
      <c r="A11" s="108"/>
      <c r="B11" s="57">
        <v>9</v>
      </c>
      <c r="C11" s="58" t="str">
        <f>'男子'!D15&amp;IF('男子'!H15=1,"①",IF('男子'!H15=2,"②",IF('男子'!H15=3,"③","-")))</f>
        <v>-</v>
      </c>
      <c r="D11" s="58">
        <f>'男子'!E15</f>
        <v>0</v>
      </c>
    </row>
    <row r="12" spans="1:4" ht="13.5">
      <c r="A12" s="108"/>
      <c r="B12" s="57">
        <v>10</v>
      </c>
      <c r="C12" s="58" t="str">
        <f>'男子'!D16&amp;IF('男子'!H16=1,"①",IF('男子'!H16=2,"②",IF('男子'!H16=3,"③","-")))</f>
        <v>-</v>
      </c>
      <c r="D12" s="58">
        <f>'男子'!E16</f>
        <v>0</v>
      </c>
    </row>
    <row r="13" spans="1:4" ht="14.25" thickBot="1">
      <c r="A13" s="109"/>
      <c r="B13" s="59">
        <v>11</v>
      </c>
      <c r="C13" s="60" t="str">
        <f>'男子'!D17&amp;IF('男子'!H17=1,"①",IF('男子'!H17=2,"②",IF('男子'!H17=3,"③","-")))</f>
        <v>-</v>
      </c>
      <c r="D13" s="58">
        <f>'男子'!E17</f>
        <v>0</v>
      </c>
    </row>
    <row r="14" ht="14.25" thickBot="1"/>
    <row r="15" spans="1:7" ht="14.25" thickBot="1">
      <c r="A15" s="110" t="s">
        <v>219</v>
      </c>
      <c r="B15" s="52" t="s">
        <v>8</v>
      </c>
      <c r="C15" s="53" t="str">
        <f>IF('女子'!A3="","未入力",'女子'!A3&amp;" "&amp;VLOOKUP('女子'!A3,学校一覧,2))</f>
        <v>未入力</v>
      </c>
      <c r="D15" s="82"/>
      <c r="G15" t="s">
        <v>220</v>
      </c>
    </row>
    <row r="16" spans="1:15" ht="13.5">
      <c r="A16" s="111"/>
      <c r="B16" s="55" t="s">
        <v>213</v>
      </c>
      <c r="C16">
        <f>'女子'!G4</f>
        <v>0</v>
      </c>
      <c r="D16" s="54"/>
      <c r="F16" t="str">
        <f>C1</f>
        <v>未入力</v>
      </c>
      <c r="G16" s="76">
        <v>1</v>
      </c>
      <c r="H16" s="77">
        <v>2</v>
      </c>
      <c r="I16" s="77">
        <v>3</v>
      </c>
      <c r="J16" s="77">
        <v>4</v>
      </c>
      <c r="K16" s="77">
        <v>5</v>
      </c>
      <c r="L16" s="77">
        <v>6</v>
      </c>
      <c r="M16" s="77">
        <v>7</v>
      </c>
      <c r="N16" s="77">
        <v>8</v>
      </c>
      <c r="O16" s="28">
        <v>9</v>
      </c>
    </row>
    <row r="17" spans="1:15" ht="14.25" thickBot="1">
      <c r="A17" s="111"/>
      <c r="B17" s="57">
        <v>1</v>
      </c>
      <c r="C17" s="58" t="str">
        <f>'女子'!D7&amp;IF('女子'!H7=1,"①",IF('女子'!H7=2,"②",IF('女子'!H7=3,"③","-")))</f>
        <v>-</v>
      </c>
      <c r="D17" s="58">
        <f>'女子'!E7</f>
        <v>0</v>
      </c>
      <c r="F17">
        <f>C16</f>
        <v>0</v>
      </c>
      <c r="G17" s="78" t="str">
        <f>C17</f>
        <v>-</v>
      </c>
      <c r="H17" s="79" t="str">
        <f>C18</f>
        <v>-</v>
      </c>
      <c r="I17" s="79" t="str">
        <f>C19</f>
        <v>-</v>
      </c>
      <c r="J17" s="79" t="str">
        <f>C20</f>
        <v>-</v>
      </c>
      <c r="K17" s="79" t="str">
        <f>C21</f>
        <v>-</v>
      </c>
      <c r="L17" s="79" t="str">
        <f>C22</f>
        <v>-</v>
      </c>
      <c r="M17" s="79" t="str">
        <f>C23</f>
        <v>-</v>
      </c>
      <c r="N17" s="79" t="str">
        <f>C24</f>
        <v>-</v>
      </c>
      <c r="O17" s="33" t="str">
        <f>C25</f>
        <v>-</v>
      </c>
    </row>
    <row r="18" spans="1:15" ht="13.5">
      <c r="A18" s="111"/>
      <c r="B18" s="57">
        <v>2</v>
      </c>
      <c r="C18" s="58" t="str">
        <f>'女子'!D8&amp;IF('女子'!H8=1,"①",IF('女子'!H8=2,"②",IF('女子'!H8=3,"③","-")))</f>
        <v>-</v>
      </c>
      <c r="D18" s="58">
        <f>'女子'!E8</f>
        <v>0</v>
      </c>
      <c r="G18">
        <f>D17</f>
        <v>0</v>
      </c>
      <c r="H18">
        <f>D18</f>
        <v>0</v>
      </c>
      <c r="I18">
        <f>D19</f>
        <v>0</v>
      </c>
      <c r="J18">
        <f>D20</f>
        <v>0</v>
      </c>
      <c r="K18">
        <f>D21</f>
        <v>0</v>
      </c>
      <c r="L18">
        <f>D22</f>
        <v>0</v>
      </c>
      <c r="M18">
        <f>D23</f>
        <v>0</v>
      </c>
      <c r="N18">
        <f>D24</f>
        <v>0</v>
      </c>
      <c r="O18">
        <f>D25</f>
        <v>0</v>
      </c>
    </row>
    <row r="19" spans="1:4" ht="13.5">
      <c r="A19" s="111"/>
      <c r="B19" s="57">
        <v>3</v>
      </c>
      <c r="C19" s="58" t="str">
        <f>'女子'!D9&amp;IF('女子'!H9=1,"①",IF('女子'!H9=2,"②",IF('女子'!H9=3,"③","-")))</f>
        <v>-</v>
      </c>
      <c r="D19" s="58">
        <f>'女子'!E9</f>
        <v>0</v>
      </c>
    </row>
    <row r="20" spans="1:4" ht="13.5">
      <c r="A20" s="111"/>
      <c r="B20" s="57">
        <v>4</v>
      </c>
      <c r="C20" s="58" t="str">
        <f>'女子'!D10&amp;IF('女子'!H10=1,"①",IF('女子'!H10=2,"②",IF('女子'!H10=3,"③","-")))</f>
        <v>-</v>
      </c>
      <c r="D20" s="58">
        <f>'女子'!E10</f>
        <v>0</v>
      </c>
    </row>
    <row r="21" spans="1:4" ht="13.5">
      <c r="A21" s="111"/>
      <c r="B21" s="57">
        <v>5</v>
      </c>
      <c r="C21" s="58" t="str">
        <f>'女子'!D11&amp;IF('女子'!H11=1,"①",IF('女子'!H11=2,"②",IF('女子'!H11=3,"③","-")))</f>
        <v>-</v>
      </c>
      <c r="D21" s="58">
        <f>'女子'!E11</f>
        <v>0</v>
      </c>
    </row>
    <row r="22" spans="1:4" ht="13.5">
      <c r="A22" s="111"/>
      <c r="B22" s="57">
        <v>6</v>
      </c>
      <c r="C22" s="58" t="str">
        <f>'女子'!D12&amp;IF('女子'!H12=1,"①",IF('女子'!H12=2,"②",IF('女子'!H12=3,"③","-")))</f>
        <v>-</v>
      </c>
      <c r="D22" s="58">
        <f>'女子'!E12</f>
        <v>0</v>
      </c>
    </row>
    <row r="23" spans="1:4" ht="13.5">
      <c r="A23" s="111"/>
      <c r="B23" s="57">
        <v>7</v>
      </c>
      <c r="C23" s="58" t="str">
        <f>'女子'!D13&amp;IF('女子'!H13=1,"①",IF('女子'!H13=2,"②",IF('女子'!H13=3,"③","-")))</f>
        <v>-</v>
      </c>
      <c r="D23" s="58">
        <f>'女子'!E13</f>
        <v>0</v>
      </c>
    </row>
    <row r="24" spans="1:4" ht="13.5">
      <c r="A24" s="111"/>
      <c r="B24" s="57">
        <v>8</v>
      </c>
      <c r="C24" s="58" t="str">
        <f>'女子'!D14&amp;IF('女子'!H14=1,"①",IF('女子'!H14=2,"②",IF('女子'!H14=3,"③","-")))</f>
        <v>-</v>
      </c>
      <c r="D24" s="58">
        <f>'女子'!E14</f>
        <v>0</v>
      </c>
    </row>
    <row r="25" spans="1:4" ht="13.5">
      <c r="A25" s="111"/>
      <c r="B25" s="57">
        <v>9</v>
      </c>
      <c r="C25" s="58" t="str">
        <f>'女子'!D15&amp;IF('女子'!H15=1,"①",IF('女子'!H15=2,"②",IF('女子'!H15=3,"③","-")))</f>
        <v>-</v>
      </c>
      <c r="D25" s="58">
        <f>'女子'!E15</f>
        <v>0</v>
      </c>
    </row>
    <row r="26" spans="1:4" ht="13.5">
      <c r="A26" s="111"/>
      <c r="B26" s="57">
        <v>10</v>
      </c>
      <c r="C26" s="58" t="str">
        <f>'女子'!D16&amp;IF('女子'!H16=1,"①",IF('女子'!H16=2,"②",IF('女子'!H16=3,"③","-")))</f>
        <v>-</v>
      </c>
      <c r="D26" s="58">
        <f>'女子'!E16</f>
        <v>0</v>
      </c>
    </row>
    <row r="27" spans="1:4" ht="14.25" thickBot="1">
      <c r="A27" s="112"/>
      <c r="B27" s="59">
        <v>11</v>
      </c>
      <c r="C27" s="60" t="str">
        <f>'女子'!D17&amp;IF('女子'!H17=1,"①",IF('女子'!H17=2,"②",IF('女子'!H17=3,"③","-")))</f>
        <v>-</v>
      </c>
      <c r="D27" s="58">
        <f>'女子'!E17</f>
        <v>0</v>
      </c>
    </row>
  </sheetData>
  <sheetProtection sheet="1" objects="1" scenarios="1"/>
  <protectedRanges>
    <protectedRange sqref="C3:D13 C17:D27" name="範囲1_1_2"/>
    <protectedRange sqref="C1:D1 C15:D15" name="範囲1_2_2"/>
  </protectedRanges>
  <mergeCells count="2">
    <mergeCell ref="A1:A13"/>
    <mergeCell ref="A15:A27"/>
  </mergeCells>
  <conditionalFormatting sqref="C3:D13">
    <cfRule type="cellIs" priority="3" dxfId="0" operator="equal" stopIfTrue="1">
      <formula>"-"</formula>
    </cfRule>
  </conditionalFormatting>
  <conditionalFormatting sqref="C17:D27">
    <cfRule type="cellIs" priority="1" dxfId="0" operator="equal" stopIfTrue="1">
      <formula>"-"</formula>
    </cfRule>
  </conditionalFormatting>
  <conditionalFormatting sqref="C1:D1">
    <cfRule type="cellIs" priority="4" dxfId="0" operator="equal" stopIfTrue="1">
      <formula>"未入力"</formula>
    </cfRule>
  </conditionalFormatting>
  <conditionalFormatting sqref="C15:D15">
    <cfRule type="cellIs" priority="2" dxfId="0" operator="equal" stopIfTrue="1">
      <formula>"未入力"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F1" sqref="F1:G63"/>
    </sheetView>
  </sheetViews>
  <sheetFormatPr defaultColWidth="9.140625" defaultRowHeight="15"/>
  <cols>
    <col min="1" max="1" width="23.421875" style="9" bestFit="1" customWidth="1"/>
    <col min="2" max="2" width="13.00390625" style="9" bestFit="1" customWidth="1"/>
    <col min="3" max="3" width="4.421875" style="9" bestFit="1" customWidth="1"/>
    <col min="4" max="4" width="17.28125" style="9" bestFit="1" customWidth="1"/>
    <col min="5" max="6" width="9.00390625" style="9" customWidth="1"/>
    <col min="7" max="7" width="9.00390625" style="12" customWidth="1"/>
    <col min="8" max="8" width="17.28125" style="9" bestFit="1" customWidth="1"/>
    <col min="9" max="16384" width="9.00390625" style="9" customWidth="1"/>
  </cols>
  <sheetData>
    <row r="1" spans="1:8" ht="13.5">
      <c r="A1" s="9" t="s">
        <v>10</v>
      </c>
      <c r="C1" s="10"/>
      <c r="D1" s="11" t="str">
        <f>"=="&amp;A2&amp;"=="</f>
        <v>==鳥取市==</v>
      </c>
      <c r="F1" s="9">
        <v>1</v>
      </c>
      <c r="G1" s="12" t="s">
        <v>11</v>
      </c>
      <c r="H1" s="9" t="str">
        <f aca="true" t="shared" si="0" ref="H1:H10">A2&amp;"立"&amp;B2</f>
        <v>鳥取市立東</v>
      </c>
    </row>
    <row r="2" spans="1:8" ht="13.5">
      <c r="A2" s="9" t="s">
        <v>10</v>
      </c>
      <c r="B2" s="9" t="s">
        <v>12</v>
      </c>
      <c r="C2" s="10">
        <v>1</v>
      </c>
      <c r="D2" s="9" t="s">
        <v>11</v>
      </c>
      <c r="F2" s="9">
        <v>2</v>
      </c>
      <c r="G2" s="12" t="s">
        <v>13</v>
      </c>
      <c r="H2" s="9" t="str">
        <f t="shared" si="0"/>
        <v>鳥取市立西</v>
      </c>
    </row>
    <row r="3" spans="1:8" ht="13.5">
      <c r="A3" s="9" t="s">
        <v>10</v>
      </c>
      <c r="B3" s="9" t="s">
        <v>14</v>
      </c>
      <c r="C3" s="10">
        <v>2</v>
      </c>
      <c r="D3" s="9" t="s">
        <v>13</v>
      </c>
      <c r="F3" s="9">
        <v>3</v>
      </c>
      <c r="G3" s="12" t="s">
        <v>15</v>
      </c>
      <c r="H3" s="9" t="str">
        <f t="shared" si="0"/>
        <v>鳥取市立南</v>
      </c>
    </row>
    <row r="4" spans="1:8" ht="13.5">
      <c r="A4" s="9" t="s">
        <v>10</v>
      </c>
      <c r="B4" s="9" t="s">
        <v>16</v>
      </c>
      <c r="C4" s="10">
        <v>3</v>
      </c>
      <c r="D4" s="9" t="s">
        <v>15</v>
      </c>
      <c r="F4" s="9">
        <v>4</v>
      </c>
      <c r="G4" s="12" t="s">
        <v>17</v>
      </c>
      <c r="H4" s="9" t="str">
        <f t="shared" si="0"/>
        <v>鳥取市立北</v>
      </c>
    </row>
    <row r="5" spans="1:8" ht="13.5">
      <c r="A5" s="9" t="s">
        <v>10</v>
      </c>
      <c r="B5" s="9" t="s">
        <v>18</v>
      </c>
      <c r="C5" s="10">
        <v>4</v>
      </c>
      <c r="D5" s="9" t="s">
        <v>17</v>
      </c>
      <c r="F5" s="9">
        <v>5</v>
      </c>
      <c r="G5" s="12" t="s">
        <v>19</v>
      </c>
      <c r="H5" s="9" t="str">
        <f t="shared" si="0"/>
        <v>鳥取市立江山</v>
      </c>
    </row>
    <row r="6" spans="1:8" ht="13.5">
      <c r="A6" s="9" t="s">
        <v>10</v>
      </c>
      <c r="B6" s="9" t="s">
        <v>20</v>
      </c>
      <c r="C6" s="10">
        <v>5</v>
      </c>
      <c r="D6" s="9" t="s">
        <v>19</v>
      </c>
      <c r="F6" s="9">
        <v>6</v>
      </c>
      <c r="G6" s="12" t="s">
        <v>21</v>
      </c>
      <c r="H6" s="9" t="str">
        <f t="shared" si="0"/>
        <v>鳥取市立高草</v>
      </c>
    </row>
    <row r="7" spans="1:8" ht="13.5">
      <c r="A7" s="9" t="s">
        <v>10</v>
      </c>
      <c r="B7" s="9" t="s">
        <v>22</v>
      </c>
      <c r="C7" s="10">
        <v>6</v>
      </c>
      <c r="D7" s="9" t="s">
        <v>21</v>
      </c>
      <c r="F7" s="9">
        <v>7</v>
      </c>
      <c r="G7" s="12" t="s">
        <v>23</v>
      </c>
      <c r="H7" s="9" t="str">
        <f t="shared" si="0"/>
        <v>鳥取市立湖東</v>
      </c>
    </row>
    <row r="8" spans="1:8" ht="13.5">
      <c r="A8" s="9" t="s">
        <v>10</v>
      </c>
      <c r="B8" s="9" t="s">
        <v>24</v>
      </c>
      <c r="C8" s="10">
        <v>7</v>
      </c>
      <c r="D8" s="9" t="s">
        <v>23</v>
      </c>
      <c r="F8" s="9">
        <v>8</v>
      </c>
      <c r="G8" s="12" t="s">
        <v>25</v>
      </c>
      <c r="H8" s="9" t="str">
        <f t="shared" si="0"/>
        <v>鳥取市立湖南学園</v>
      </c>
    </row>
    <row r="9" spans="1:8" ht="13.5">
      <c r="A9" s="9" t="s">
        <v>10</v>
      </c>
      <c r="B9" s="9" t="s">
        <v>25</v>
      </c>
      <c r="C9" s="10">
        <v>8</v>
      </c>
      <c r="D9" s="9" t="s">
        <v>25</v>
      </c>
      <c r="F9" s="9">
        <v>9</v>
      </c>
      <c r="G9" s="12" t="s">
        <v>26</v>
      </c>
      <c r="H9" s="9" t="str">
        <f t="shared" si="0"/>
        <v>鳥取市立桜ヶ丘</v>
      </c>
    </row>
    <row r="10" spans="1:8" ht="13.5">
      <c r="A10" s="9" t="s">
        <v>10</v>
      </c>
      <c r="B10" s="9" t="s">
        <v>26</v>
      </c>
      <c r="C10" s="10">
        <v>9</v>
      </c>
      <c r="D10" s="9" t="s">
        <v>26</v>
      </c>
      <c r="F10" s="9">
        <v>10</v>
      </c>
      <c r="G10" s="12" t="s">
        <v>27</v>
      </c>
      <c r="H10" s="9" t="str">
        <f t="shared" si="0"/>
        <v>鳥取市立中ノ郷</v>
      </c>
    </row>
    <row r="11" spans="1:8" ht="13.5">
      <c r="A11" s="9" t="s">
        <v>10</v>
      </c>
      <c r="B11" s="9" t="s">
        <v>27</v>
      </c>
      <c r="C11" s="10">
        <v>10</v>
      </c>
      <c r="D11" s="9" t="s">
        <v>27</v>
      </c>
      <c r="F11" s="9">
        <v>11</v>
      </c>
      <c r="G11" s="12" t="s">
        <v>28</v>
      </c>
      <c r="H11" s="9" t="str">
        <f>A20&amp;B20</f>
        <v>鳥取大学附属</v>
      </c>
    </row>
    <row r="12" spans="1:8" ht="13.5">
      <c r="A12" s="9" t="s">
        <v>10</v>
      </c>
      <c r="B12" s="9" t="s">
        <v>29</v>
      </c>
      <c r="C12" s="10">
        <v>11</v>
      </c>
      <c r="D12" s="12" t="s">
        <v>28</v>
      </c>
      <c r="F12" s="9">
        <v>12</v>
      </c>
      <c r="G12" s="12" t="s">
        <v>30</v>
      </c>
      <c r="H12" s="9" t="str">
        <f>A12&amp;"立"&amp;B12</f>
        <v>鳥取市立国府</v>
      </c>
    </row>
    <row r="13" spans="1:8" ht="13.5">
      <c r="A13" s="9" t="s">
        <v>10</v>
      </c>
      <c r="B13" s="9" t="s">
        <v>31</v>
      </c>
      <c r="C13" s="10">
        <v>12</v>
      </c>
      <c r="D13" s="9" t="s">
        <v>30</v>
      </c>
      <c r="F13" s="9">
        <v>13</v>
      </c>
      <c r="G13" s="12" t="s">
        <v>32</v>
      </c>
      <c r="H13" s="9" t="str">
        <f>A22&amp;"立"&amp;B22</f>
        <v>岩美町立岩美</v>
      </c>
    </row>
    <row r="14" spans="1:8" ht="13.5">
      <c r="A14" s="9" t="s">
        <v>10</v>
      </c>
      <c r="B14" s="9" t="s">
        <v>33</v>
      </c>
      <c r="C14" s="10">
        <v>14</v>
      </c>
      <c r="D14" s="9" t="s">
        <v>34</v>
      </c>
      <c r="F14" s="9">
        <v>14</v>
      </c>
      <c r="G14" s="12" t="s">
        <v>34</v>
      </c>
      <c r="H14" s="9" t="str">
        <f>A13&amp;"立"&amp;B13</f>
        <v>鳥取市立福部</v>
      </c>
    </row>
    <row r="15" spans="1:8" ht="13.5">
      <c r="A15" s="9" t="s">
        <v>10</v>
      </c>
      <c r="B15" s="9" t="s">
        <v>35</v>
      </c>
      <c r="C15" s="10">
        <v>17</v>
      </c>
      <c r="D15" s="9" t="s">
        <v>36</v>
      </c>
      <c r="F15" s="9">
        <v>15</v>
      </c>
      <c r="G15" s="12" t="s">
        <v>37</v>
      </c>
      <c r="H15" s="9" t="str">
        <f>A24&amp;"立"&amp;B24</f>
        <v>八頭町立中央</v>
      </c>
    </row>
    <row r="16" spans="1:8" ht="13.5">
      <c r="A16" s="9" t="s">
        <v>10</v>
      </c>
      <c r="B16" s="9" t="s">
        <v>38</v>
      </c>
      <c r="C16" s="13">
        <v>20</v>
      </c>
      <c r="D16" s="9" t="s">
        <v>39</v>
      </c>
      <c r="F16" s="9">
        <v>16</v>
      </c>
      <c r="G16" s="12" t="s">
        <v>40</v>
      </c>
      <c r="H16" s="9" t="str">
        <f>A25&amp;"立"&amp;B25</f>
        <v>八頭町立船岡</v>
      </c>
    </row>
    <row r="17" spans="1:8" ht="13.5">
      <c r="A17" s="9" t="s">
        <v>10</v>
      </c>
      <c r="B17" s="9" t="s">
        <v>41</v>
      </c>
      <c r="C17" s="13">
        <v>21</v>
      </c>
      <c r="D17" s="9" t="s">
        <v>42</v>
      </c>
      <c r="F17" s="9">
        <v>17</v>
      </c>
      <c r="G17" s="12" t="s">
        <v>36</v>
      </c>
      <c r="H17" s="9" t="str">
        <f>A14&amp;"立"&amp;B14</f>
        <v>鳥取市立河原</v>
      </c>
    </row>
    <row r="18" spans="1:8" ht="13.5">
      <c r="A18" s="9" t="s">
        <v>10</v>
      </c>
      <c r="B18" s="9" t="s">
        <v>43</v>
      </c>
      <c r="C18" s="13">
        <v>23</v>
      </c>
      <c r="D18" s="9" t="s">
        <v>44</v>
      </c>
      <c r="F18" s="9">
        <v>18</v>
      </c>
      <c r="G18" s="12" t="s">
        <v>45</v>
      </c>
      <c r="H18" s="9" t="str">
        <f>A26&amp;"立"&amp;B26</f>
        <v>八頭町立八東</v>
      </c>
    </row>
    <row r="19" spans="1:8" ht="13.5">
      <c r="A19" s="9" t="s">
        <v>10</v>
      </c>
      <c r="B19" s="9" t="s">
        <v>46</v>
      </c>
      <c r="C19" s="13">
        <v>24</v>
      </c>
      <c r="D19" s="9" t="s">
        <v>47</v>
      </c>
      <c r="F19" s="9">
        <v>19</v>
      </c>
      <c r="G19" s="12" t="s">
        <v>48</v>
      </c>
      <c r="H19" s="9" t="str">
        <f>A28&amp;"立"&amp;B28</f>
        <v>若桜町立若桜学園</v>
      </c>
    </row>
    <row r="20" spans="2:8" ht="13.5">
      <c r="B20" s="9" t="s">
        <v>49</v>
      </c>
      <c r="C20" s="13">
        <v>25</v>
      </c>
      <c r="D20" s="9" t="s">
        <v>50</v>
      </c>
      <c r="F20" s="9">
        <v>20</v>
      </c>
      <c r="G20" s="12" t="s">
        <v>39</v>
      </c>
      <c r="H20" s="9" t="str">
        <f>A15&amp;"立"&amp;B15</f>
        <v>鳥取市立用瀬</v>
      </c>
    </row>
    <row r="21" spans="3:8" ht="13.5">
      <c r="C21" s="10"/>
      <c r="D21" s="11" t="str">
        <f>"=="&amp;A22&amp;"=="</f>
        <v>==岩美町==</v>
      </c>
      <c r="F21" s="9">
        <v>21</v>
      </c>
      <c r="G21" s="12" t="s">
        <v>42</v>
      </c>
      <c r="H21" s="9" t="str">
        <f>A16&amp;"立"&amp;B16</f>
        <v>鳥取市立佐治</v>
      </c>
    </row>
    <row r="22" spans="1:8" ht="13.5">
      <c r="A22" s="9" t="s">
        <v>51</v>
      </c>
      <c r="B22" s="9" t="s">
        <v>52</v>
      </c>
      <c r="C22" s="10">
        <v>13</v>
      </c>
      <c r="D22" s="9" t="s">
        <v>32</v>
      </c>
      <c r="F22" s="9">
        <v>22</v>
      </c>
      <c r="G22" s="12" t="s">
        <v>53</v>
      </c>
      <c r="H22" s="9" t="str">
        <f>A30&amp;"立"&amp;B30</f>
        <v>智頭町立智頭</v>
      </c>
    </row>
    <row r="23" spans="3:8" ht="13.5">
      <c r="C23" s="10"/>
      <c r="D23" s="11" t="str">
        <f>"=="&amp;A24&amp;"=="</f>
        <v>==八頭町==</v>
      </c>
      <c r="F23" s="9">
        <v>23</v>
      </c>
      <c r="G23" s="12" t="s">
        <v>44</v>
      </c>
      <c r="H23" s="9" t="str">
        <f>A17&amp;"立"&amp;B17</f>
        <v>鳥取市立気高</v>
      </c>
    </row>
    <row r="24" spans="1:8" ht="13.5">
      <c r="A24" s="9" t="s">
        <v>54</v>
      </c>
      <c r="B24" s="9" t="s">
        <v>55</v>
      </c>
      <c r="C24" s="10">
        <v>15</v>
      </c>
      <c r="D24" s="9" t="s">
        <v>37</v>
      </c>
      <c r="F24" s="9">
        <v>24</v>
      </c>
      <c r="G24" s="12" t="s">
        <v>47</v>
      </c>
      <c r="H24" s="9" t="str">
        <f>A18&amp;"立"&amp;B18</f>
        <v>鳥取市立鹿野</v>
      </c>
    </row>
    <row r="25" spans="1:8" ht="13.5">
      <c r="A25" s="9" t="s">
        <v>54</v>
      </c>
      <c r="B25" s="9" t="s">
        <v>56</v>
      </c>
      <c r="C25" s="10">
        <v>16</v>
      </c>
      <c r="D25" s="9" t="s">
        <v>40</v>
      </c>
      <c r="F25" s="9">
        <v>25</v>
      </c>
      <c r="G25" s="12" t="s">
        <v>50</v>
      </c>
      <c r="H25" s="9" t="str">
        <f>A19&amp;"立"&amp;B19</f>
        <v>鳥取市立青谷</v>
      </c>
    </row>
    <row r="26" spans="1:8" ht="13.5">
      <c r="A26" s="9" t="s">
        <v>54</v>
      </c>
      <c r="B26" s="9" t="s">
        <v>57</v>
      </c>
      <c r="C26" s="13">
        <v>18</v>
      </c>
      <c r="D26" s="9" t="s">
        <v>45</v>
      </c>
      <c r="F26" s="9">
        <v>30</v>
      </c>
      <c r="G26" s="12" t="s">
        <v>58</v>
      </c>
      <c r="H26" s="9" t="str">
        <f>A32&amp;"立"&amp;B32</f>
        <v>倉吉市立東</v>
      </c>
    </row>
    <row r="27" spans="3:8" ht="13.5">
      <c r="C27" s="10"/>
      <c r="D27" s="11" t="str">
        <f>"=="&amp;A28&amp;"=="</f>
        <v>==若桜町==</v>
      </c>
      <c r="F27" s="9">
        <v>31</v>
      </c>
      <c r="G27" s="12" t="s">
        <v>59</v>
      </c>
      <c r="H27" s="9" t="str">
        <f>A33&amp;"立"&amp;B33</f>
        <v>倉吉市立西</v>
      </c>
    </row>
    <row r="28" spans="1:8" ht="13.5">
      <c r="A28" s="9" t="s">
        <v>60</v>
      </c>
      <c r="B28" s="9" t="s">
        <v>61</v>
      </c>
      <c r="C28" s="13">
        <v>19</v>
      </c>
      <c r="D28" s="9" t="s">
        <v>61</v>
      </c>
      <c r="F28" s="9">
        <v>32</v>
      </c>
      <c r="G28" s="12" t="s">
        <v>62</v>
      </c>
      <c r="H28" s="9" t="str">
        <f>A34&amp;"立"&amp;B34</f>
        <v>倉吉市立久米</v>
      </c>
    </row>
    <row r="29" spans="3:8" ht="13.5">
      <c r="C29" s="10"/>
      <c r="D29" s="11" t="str">
        <f>"=="&amp;A30&amp;"=="</f>
        <v>==智頭町==</v>
      </c>
      <c r="F29" s="9">
        <v>33</v>
      </c>
      <c r="G29" s="12" t="s">
        <v>63</v>
      </c>
      <c r="H29" s="9" t="str">
        <f>A35&amp;"立"&amp;B35</f>
        <v>倉吉市立河北</v>
      </c>
    </row>
    <row r="30" spans="1:8" ht="13.5">
      <c r="A30" s="9" t="s">
        <v>64</v>
      </c>
      <c r="B30" s="9" t="s">
        <v>65</v>
      </c>
      <c r="C30" s="13">
        <v>22</v>
      </c>
      <c r="D30" s="9" t="s">
        <v>53</v>
      </c>
      <c r="F30" s="9">
        <v>34</v>
      </c>
      <c r="G30" s="12" t="s">
        <v>66</v>
      </c>
      <c r="H30" s="9" t="str">
        <f>A38&amp;"立"&amp;B38</f>
        <v>湯梨浜町立北溟</v>
      </c>
    </row>
    <row r="31" spans="3:8" ht="13.5">
      <c r="C31" s="10"/>
      <c r="D31" s="11" t="str">
        <f>"=="&amp;A32&amp;"=="</f>
        <v>==倉吉市==</v>
      </c>
      <c r="F31" s="9">
        <v>35</v>
      </c>
      <c r="G31" s="12" t="s">
        <v>67</v>
      </c>
      <c r="H31" s="9" t="str">
        <f>A39&amp;"立"&amp;B39</f>
        <v>湯梨浜町立東郷</v>
      </c>
    </row>
    <row r="32" spans="1:8" ht="13.5">
      <c r="A32" s="9" t="s">
        <v>68</v>
      </c>
      <c r="B32" s="9" t="s">
        <v>69</v>
      </c>
      <c r="C32" s="14">
        <v>30</v>
      </c>
      <c r="D32" s="9" t="s">
        <v>58</v>
      </c>
      <c r="F32" s="9">
        <v>36</v>
      </c>
      <c r="G32" s="12" t="s">
        <v>70</v>
      </c>
      <c r="H32" s="9" t="str">
        <f>A42&amp;"立"&amp;B42</f>
        <v>三朝町立三朝</v>
      </c>
    </row>
    <row r="33" spans="1:8" ht="13.5">
      <c r="A33" s="9" t="s">
        <v>68</v>
      </c>
      <c r="B33" s="9" t="s">
        <v>14</v>
      </c>
      <c r="C33" s="14">
        <v>31</v>
      </c>
      <c r="D33" s="9" t="s">
        <v>59</v>
      </c>
      <c r="F33" s="9">
        <v>37</v>
      </c>
      <c r="G33" s="12" t="s">
        <v>71</v>
      </c>
      <c r="H33" s="9" t="str">
        <f>A36&amp;"立"&amp;B36</f>
        <v>倉吉市立鴨川</v>
      </c>
    </row>
    <row r="34" spans="1:8" ht="13.5">
      <c r="A34" s="9" t="s">
        <v>68</v>
      </c>
      <c r="B34" s="9" t="s">
        <v>72</v>
      </c>
      <c r="C34" s="14">
        <v>32</v>
      </c>
      <c r="D34" s="9" t="s">
        <v>62</v>
      </c>
      <c r="F34" s="9">
        <v>38</v>
      </c>
      <c r="G34" s="12" t="s">
        <v>73</v>
      </c>
      <c r="H34" s="9" t="str">
        <f>A45&amp;"立"&amp;B45</f>
        <v>北栄町立大栄</v>
      </c>
    </row>
    <row r="35" spans="1:8" ht="13.5">
      <c r="A35" s="9" t="s">
        <v>68</v>
      </c>
      <c r="B35" s="9" t="s">
        <v>74</v>
      </c>
      <c r="C35" s="14">
        <v>33</v>
      </c>
      <c r="D35" s="9" t="s">
        <v>63</v>
      </c>
      <c r="F35" s="9">
        <v>39</v>
      </c>
      <c r="G35" s="12" t="s">
        <v>75</v>
      </c>
      <c r="H35" s="9" t="str">
        <f>A47&amp;"立"&amp;B47</f>
        <v>琴浦町立東伯</v>
      </c>
    </row>
    <row r="36" spans="1:8" ht="13.5">
      <c r="A36" s="9" t="s">
        <v>68</v>
      </c>
      <c r="B36" s="9" t="s">
        <v>76</v>
      </c>
      <c r="C36" s="14">
        <v>37</v>
      </c>
      <c r="D36" s="9" t="s">
        <v>71</v>
      </c>
      <c r="F36" s="9">
        <v>40</v>
      </c>
      <c r="G36" s="12" t="s">
        <v>77</v>
      </c>
      <c r="H36" s="9" t="str">
        <f>A48&amp;"立"&amp;B48</f>
        <v>琴浦町立赤碕</v>
      </c>
    </row>
    <row r="37" spans="3:8" ht="13.5">
      <c r="C37" s="10"/>
      <c r="D37" s="11" t="str">
        <f>"=="&amp;A38&amp;"=="</f>
        <v>==湯梨浜町==</v>
      </c>
      <c r="F37" s="9">
        <v>41</v>
      </c>
      <c r="G37" s="12" t="s">
        <v>78</v>
      </c>
      <c r="H37" s="9" t="str">
        <f>A44&amp;"立"&amp;B44</f>
        <v>北栄町立北条</v>
      </c>
    </row>
    <row r="38" spans="1:8" ht="13.5">
      <c r="A38" s="9" t="s">
        <v>79</v>
      </c>
      <c r="B38" s="9" t="s">
        <v>80</v>
      </c>
      <c r="C38" s="14">
        <v>34</v>
      </c>
      <c r="D38" s="9" t="s">
        <v>66</v>
      </c>
      <c r="F38" s="9">
        <v>50</v>
      </c>
      <c r="G38" s="12" t="s">
        <v>81</v>
      </c>
      <c r="H38" s="9" t="str">
        <f aca="true" t="shared" si="1" ref="H38:H46">A50&amp;"立"&amp;B50</f>
        <v>米子市立東山</v>
      </c>
    </row>
    <row r="39" spans="1:8" ht="13.5">
      <c r="A39" s="9" t="s">
        <v>79</v>
      </c>
      <c r="B39" s="9" t="s">
        <v>82</v>
      </c>
      <c r="C39" s="14">
        <v>35</v>
      </c>
      <c r="D39" s="9" t="s">
        <v>67</v>
      </c>
      <c r="F39" s="9">
        <v>51</v>
      </c>
      <c r="G39" s="12" t="s">
        <v>83</v>
      </c>
      <c r="H39" s="9" t="str">
        <f t="shared" si="1"/>
        <v>米子市立福生</v>
      </c>
    </row>
    <row r="40" spans="2:8" ht="13.5">
      <c r="B40" s="9" t="s">
        <v>84</v>
      </c>
      <c r="C40" s="10"/>
      <c r="D40" s="9" t="s">
        <v>85</v>
      </c>
      <c r="F40" s="9">
        <v>52</v>
      </c>
      <c r="G40" s="12" t="s">
        <v>86</v>
      </c>
      <c r="H40" s="9" t="str">
        <f t="shared" si="1"/>
        <v>米子市立福米</v>
      </c>
    </row>
    <row r="41" spans="3:8" ht="13.5">
      <c r="C41" s="10"/>
      <c r="D41" s="11" t="str">
        <f>"=="&amp;A42&amp;"=="</f>
        <v>==三朝町==</v>
      </c>
      <c r="F41" s="9">
        <v>53</v>
      </c>
      <c r="G41" s="12" t="s">
        <v>87</v>
      </c>
      <c r="H41" s="9" t="str">
        <f t="shared" si="1"/>
        <v>米子市立湊山</v>
      </c>
    </row>
    <row r="42" spans="1:8" ht="13.5">
      <c r="A42" s="9" t="s">
        <v>88</v>
      </c>
      <c r="B42" s="9" t="s">
        <v>89</v>
      </c>
      <c r="C42" s="14">
        <v>36</v>
      </c>
      <c r="D42" s="9" t="s">
        <v>70</v>
      </c>
      <c r="F42" s="9">
        <v>54</v>
      </c>
      <c r="G42" s="12" t="s">
        <v>90</v>
      </c>
      <c r="H42" s="9" t="str">
        <f t="shared" si="1"/>
        <v>米子市立後藤ヶ丘</v>
      </c>
    </row>
    <row r="43" spans="3:8" ht="13.5">
      <c r="C43" s="10"/>
      <c r="D43" s="11" t="str">
        <f>"=="&amp;A44&amp;"=="</f>
        <v>==北栄町==</v>
      </c>
      <c r="F43" s="9">
        <v>55</v>
      </c>
      <c r="G43" s="12" t="s">
        <v>91</v>
      </c>
      <c r="H43" s="9" t="str">
        <f t="shared" si="1"/>
        <v>米子市立美保</v>
      </c>
    </row>
    <row r="44" spans="1:8" ht="13.5">
      <c r="A44" s="9" t="s">
        <v>92</v>
      </c>
      <c r="B44" s="9" t="s">
        <v>93</v>
      </c>
      <c r="C44" s="14">
        <v>41</v>
      </c>
      <c r="D44" s="9" t="s">
        <v>78</v>
      </c>
      <c r="F44" s="9">
        <v>56</v>
      </c>
      <c r="G44" s="12" t="s">
        <v>94</v>
      </c>
      <c r="H44" s="9" t="str">
        <f t="shared" si="1"/>
        <v>米子市立弓ヶ浜</v>
      </c>
    </row>
    <row r="45" spans="1:8" ht="13.5">
      <c r="A45" s="9" t="s">
        <v>92</v>
      </c>
      <c r="B45" s="9" t="s">
        <v>95</v>
      </c>
      <c r="C45" s="14">
        <v>38</v>
      </c>
      <c r="D45" s="9" t="s">
        <v>73</v>
      </c>
      <c r="F45" s="9">
        <v>57</v>
      </c>
      <c r="G45" s="12" t="s">
        <v>96</v>
      </c>
      <c r="H45" s="9" t="str">
        <f t="shared" si="1"/>
        <v>米子市立尚徳</v>
      </c>
    </row>
    <row r="46" spans="3:8" ht="13.5">
      <c r="C46" s="10"/>
      <c r="D46" s="11" t="str">
        <f>"=="&amp;A47&amp;"=="</f>
        <v>==琴浦町==</v>
      </c>
      <c r="F46" s="9">
        <v>58</v>
      </c>
      <c r="G46" s="12" t="s">
        <v>97</v>
      </c>
      <c r="H46" s="9" t="str">
        <f t="shared" si="1"/>
        <v>米子市立加茂</v>
      </c>
    </row>
    <row r="47" spans="1:8" ht="13.5">
      <c r="A47" s="9" t="s">
        <v>98</v>
      </c>
      <c r="B47" s="9" t="s">
        <v>99</v>
      </c>
      <c r="C47" s="14">
        <v>39</v>
      </c>
      <c r="D47" s="9" t="s">
        <v>75</v>
      </c>
      <c r="F47" s="9">
        <v>59</v>
      </c>
      <c r="G47" s="12" t="s">
        <v>100</v>
      </c>
      <c r="H47" s="9" t="str">
        <f>A60&amp;"立"&amp;B60</f>
        <v>米子市日吉津村学校組合立箕蚊屋</v>
      </c>
    </row>
    <row r="48" spans="1:8" ht="13.5">
      <c r="A48" s="9" t="s">
        <v>98</v>
      </c>
      <c r="B48" s="9" t="s">
        <v>101</v>
      </c>
      <c r="C48" s="14">
        <v>40</v>
      </c>
      <c r="D48" s="9" t="s">
        <v>77</v>
      </c>
      <c r="F48" s="9">
        <v>60</v>
      </c>
      <c r="G48" s="12" t="s">
        <v>102</v>
      </c>
      <c r="H48" s="9" t="str">
        <f>A61&amp;"立"&amp;B61</f>
        <v>立米子北斗</v>
      </c>
    </row>
    <row r="49" spans="3:8" ht="13.5">
      <c r="C49" s="10"/>
      <c r="D49" s="11" t="str">
        <f>"=="&amp;A50&amp;"=="</f>
        <v>==米子市==</v>
      </c>
      <c r="F49" s="9">
        <v>61</v>
      </c>
      <c r="G49" s="12" t="s">
        <v>103</v>
      </c>
      <c r="H49" s="9" t="str">
        <f>A63&amp;"立"&amp;B63</f>
        <v>境港市立第一</v>
      </c>
    </row>
    <row r="50" spans="1:8" ht="13.5">
      <c r="A50" s="9" t="s">
        <v>104</v>
      </c>
      <c r="B50" s="9" t="s">
        <v>105</v>
      </c>
      <c r="C50" s="13">
        <v>50</v>
      </c>
      <c r="D50" s="12" t="s">
        <v>81</v>
      </c>
      <c r="F50" s="9">
        <v>62</v>
      </c>
      <c r="G50" s="12" t="s">
        <v>106</v>
      </c>
      <c r="H50" s="9" t="str">
        <f>A64&amp;"立"&amp;B64</f>
        <v>境港市立第二</v>
      </c>
    </row>
    <row r="51" spans="1:8" ht="13.5">
      <c r="A51" s="9" t="s">
        <v>104</v>
      </c>
      <c r="B51" s="9" t="s">
        <v>107</v>
      </c>
      <c r="C51" s="13">
        <v>51</v>
      </c>
      <c r="D51" s="12" t="s">
        <v>83</v>
      </c>
      <c r="F51" s="9">
        <v>63</v>
      </c>
      <c r="G51" s="12" t="s">
        <v>108</v>
      </c>
      <c r="H51" s="9" t="str">
        <f>A65&amp;"立"&amp;B65</f>
        <v>境港市立第三</v>
      </c>
    </row>
    <row r="52" spans="1:8" ht="13.5">
      <c r="A52" s="9" t="s">
        <v>104</v>
      </c>
      <c r="B52" s="9" t="s">
        <v>109</v>
      </c>
      <c r="C52" s="13">
        <v>52</v>
      </c>
      <c r="D52" s="12" t="s">
        <v>86</v>
      </c>
      <c r="F52" s="9">
        <v>64</v>
      </c>
      <c r="G52" s="12" t="s">
        <v>110</v>
      </c>
      <c r="H52" s="9" t="str">
        <f>A67&amp;"立"&amp;B67</f>
        <v>南部町立法勝寺</v>
      </c>
    </row>
    <row r="53" spans="1:8" ht="13.5">
      <c r="A53" s="9" t="s">
        <v>104</v>
      </c>
      <c r="B53" s="9" t="s">
        <v>111</v>
      </c>
      <c r="C53" s="13">
        <v>53</v>
      </c>
      <c r="D53" s="12" t="s">
        <v>87</v>
      </c>
      <c r="F53" s="9">
        <v>65</v>
      </c>
      <c r="G53" s="12" t="s">
        <v>112</v>
      </c>
      <c r="H53" s="9" t="str">
        <f>A68&amp;"立"&amp;B68</f>
        <v>南部町立南部</v>
      </c>
    </row>
    <row r="54" spans="1:8" ht="13.5">
      <c r="A54" s="9" t="s">
        <v>104</v>
      </c>
      <c r="B54" s="9" t="s">
        <v>90</v>
      </c>
      <c r="C54" s="13">
        <v>54</v>
      </c>
      <c r="D54" s="12" t="s">
        <v>90</v>
      </c>
      <c r="F54" s="9">
        <v>66</v>
      </c>
      <c r="G54" s="12" t="s">
        <v>113</v>
      </c>
      <c r="H54" s="9" t="str">
        <f>A70&amp;"立"&amp;B70</f>
        <v>伯耆町立岸本</v>
      </c>
    </row>
    <row r="55" spans="1:8" ht="13.5">
      <c r="A55" s="9" t="s">
        <v>104</v>
      </c>
      <c r="B55" s="9" t="s">
        <v>114</v>
      </c>
      <c r="C55" s="13">
        <v>55</v>
      </c>
      <c r="D55" s="12" t="s">
        <v>91</v>
      </c>
      <c r="F55" s="9">
        <v>67</v>
      </c>
      <c r="G55" s="12" t="s">
        <v>115</v>
      </c>
      <c r="H55" s="9" t="str">
        <f>A59&amp;"立"&amp;B59</f>
        <v>米子市立淀江</v>
      </c>
    </row>
    <row r="56" spans="1:8" ht="13.5">
      <c r="A56" s="9" t="s">
        <v>104</v>
      </c>
      <c r="B56" s="9" t="s">
        <v>94</v>
      </c>
      <c r="C56" s="13">
        <v>56</v>
      </c>
      <c r="D56" s="12" t="s">
        <v>94</v>
      </c>
      <c r="F56" s="9">
        <v>68</v>
      </c>
      <c r="G56" s="12" t="s">
        <v>116</v>
      </c>
      <c r="H56" s="9" t="str">
        <f>A73&amp;"立"&amp;B73</f>
        <v>大山町立大山</v>
      </c>
    </row>
    <row r="57" spans="1:8" ht="13.5">
      <c r="A57" s="9" t="s">
        <v>104</v>
      </c>
      <c r="B57" s="9" t="s">
        <v>117</v>
      </c>
      <c r="C57" s="13">
        <v>57</v>
      </c>
      <c r="D57" s="12" t="s">
        <v>96</v>
      </c>
      <c r="F57" s="9">
        <v>69</v>
      </c>
      <c r="G57" s="12" t="s">
        <v>118</v>
      </c>
      <c r="H57" s="9" t="str">
        <f>A74&amp;"立"&amp;B74</f>
        <v>大山町立名和</v>
      </c>
    </row>
    <row r="58" spans="1:8" ht="13.5">
      <c r="A58" s="9" t="s">
        <v>104</v>
      </c>
      <c r="B58" s="9" t="s">
        <v>119</v>
      </c>
      <c r="C58" s="13">
        <v>58</v>
      </c>
      <c r="D58" s="12" t="s">
        <v>97</v>
      </c>
      <c r="F58" s="9">
        <v>70</v>
      </c>
      <c r="G58" s="12" t="s">
        <v>120</v>
      </c>
      <c r="H58" s="9" t="str">
        <f>A75&amp;"立"&amp;B75</f>
        <v>大山町立中山</v>
      </c>
    </row>
    <row r="59" spans="1:8" ht="13.5">
      <c r="A59" s="9" t="s">
        <v>104</v>
      </c>
      <c r="B59" s="9" t="s">
        <v>121</v>
      </c>
      <c r="C59" s="13">
        <v>67</v>
      </c>
      <c r="D59" s="12" t="s">
        <v>115</v>
      </c>
      <c r="F59" s="9">
        <v>71</v>
      </c>
      <c r="G59" s="12" t="s">
        <v>122</v>
      </c>
      <c r="H59" s="9" t="str">
        <f>A77&amp;"立"&amp;B77</f>
        <v>日南町立日南</v>
      </c>
    </row>
    <row r="60" spans="1:8" ht="13.5">
      <c r="A60" s="9" t="s">
        <v>144</v>
      </c>
      <c r="B60" s="9" t="s">
        <v>100</v>
      </c>
      <c r="C60" s="13">
        <v>59</v>
      </c>
      <c r="D60" s="9" t="s">
        <v>100</v>
      </c>
      <c r="F60" s="9">
        <v>72</v>
      </c>
      <c r="G60" s="12" t="s">
        <v>123</v>
      </c>
      <c r="H60" s="9" t="str">
        <f>A78&amp;"立"&amp;B78</f>
        <v>日南町立日野</v>
      </c>
    </row>
    <row r="61" spans="2:8" ht="13.5">
      <c r="B61" s="9" t="s">
        <v>102</v>
      </c>
      <c r="C61" s="13">
        <v>60</v>
      </c>
      <c r="D61" s="9" t="s">
        <v>102</v>
      </c>
      <c r="F61" s="9">
        <v>73</v>
      </c>
      <c r="G61" s="12" t="s">
        <v>124</v>
      </c>
      <c r="H61" s="9" t="str">
        <f>A80&amp;"立"&amp;B80</f>
        <v>江府町立江府</v>
      </c>
    </row>
    <row r="62" spans="3:8" ht="13.5">
      <c r="C62" s="10"/>
      <c r="D62" s="11" t="str">
        <f>"=="&amp;A63&amp;"=="</f>
        <v>==境港市==</v>
      </c>
      <c r="F62" s="9">
        <v>74</v>
      </c>
      <c r="G62" s="12" t="s">
        <v>125</v>
      </c>
      <c r="H62" s="9" t="str">
        <f>A71&amp;"立"&amp;B71</f>
        <v>伯耆町立溝口</v>
      </c>
    </row>
    <row r="63" spans="1:8" ht="13.5">
      <c r="A63" s="9" t="s">
        <v>126</v>
      </c>
      <c r="B63" s="9" t="s">
        <v>127</v>
      </c>
      <c r="C63" s="13">
        <v>61</v>
      </c>
      <c r="D63" s="9" t="s">
        <v>103</v>
      </c>
      <c r="F63" s="9">
        <v>80</v>
      </c>
      <c r="G63" s="12" t="s">
        <v>85</v>
      </c>
      <c r="H63" s="9" t="str">
        <f>A40&amp;B40</f>
        <v>湯梨浜学園</v>
      </c>
    </row>
    <row r="64" spans="1:4" ht="13.5">
      <c r="A64" s="9" t="s">
        <v>126</v>
      </c>
      <c r="B64" s="9" t="s">
        <v>128</v>
      </c>
      <c r="C64" s="13">
        <v>62</v>
      </c>
      <c r="D64" s="9" t="s">
        <v>106</v>
      </c>
    </row>
    <row r="65" spans="1:4" ht="13.5">
      <c r="A65" s="9" t="s">
        <v>126</v>
      </c>
      <c r="B65" s="9" t="s">
        <v>129</v>
      </c>
      <c r="C65" s="13">
        <v>63</v>
      </c>
      <c r="D65" s="9" t="s">
        <v>108</v>
      </c>
    </row>
    <row r="66" spans="3:4" ht="13.5">
      <c r="C66" s="10"/>
      <c r="D66" s="11" t="str">
        <f>"=="&amp;A67&amp;"=="</f>
        <v>==南部町==</v>
      </c>
    </row>
    <row r="67" spans="1:4" ht="13.5">
      <c r="A67" s="9" t="s">
        <v>130</v>
      </c>
      <c r="B67" s="9" t="s">
        <v>110</v>
      </c>
      <c r="C67" s="13">
        <v>64</v>
      </c>
      <c r="D67" s="9" t="s">
        <v>110</v>
      </c>
    </row>
    <row r="68" spans="1:4" ht="13.5">
      <c r="A68" s="9" t="s">
        <v>130</v>
      </c>
      <c r="B68" s="9" t="s">
        <v>131</v>
      </c>
      <c r="C68" s="13">
        <v>65</v>
      </c>
      <c r="D68" s="9" t="s">
        <v>112</v>
      </c>
    </row>
    <row r="69" spans="3:4" ht="13.5">
      <c r="C69" s="10"/>
      <c r="D69" s="11" t="str">
        <f>"=="&amp;A70&amp;"=="</f>
        <v>==伯耆町==</v>
      </c>
    </row>
    <row r="70" spans="1:4" ht="13.5">
      <c r="A70" s="9" t="s">
        <v>132</v>
      </c>
      <c r="B70" s="9" t="s">
        <v>133</v>
      </c>
      <c r="C70" s="13">
        <v>66</v>
      </c>
      <c r="D70" s="9" t="s">
        <v>113</v>
      </c>
    </row>
    <row r="71" spans="1:4" ht="13.5">
      <c r="A71" s="9" t="s">
        <v>132</v>
      </c>
      <c r="B71" s="9" t="s">
        <v>134</v>
      </c>
      <c r="C71" s="13">
        <v>74</v>
      </c>
      <c r="D71" s="9" t="s">
        <v>125</v>
      </c>
    </row>
    <row r="72" spans="3:4" ht="13.5">
      <c r="C72" s="10"/>
      <c r="D72" s="11" t="str">
        <f>"=="&amp;A73&amp;"=="</f>
        <v>==大山町==</v>
      </c>
    </row>
    <row r="73" spans="1:4" ht="13.5">
      <c r="A73" s="9" t="s">
        <v>135</v>
      </c>
      <c r="B73" s="9" t="s">
        <v>136</v>
      </c>
      <c r="C73" s="13">
        <v>68</v>
      </c>
      <c r="D73" s="9" t="s">
        <v>116</v>
      </c>
    </row>
    <row r="74" spans="1:4" ht="13.5">
      <c r="A74" s="9" t="s">
        <v>135</v>
      </c>
      <c r="B74" s="9" t="s">
        <v>137</v>
      </c>
      <c r="C74" s="13">
        <v>69</v>
      </c>
      <c r="D74" s="9" t="s">
        <v>118</v>
      </c>
    </row>
    <row r="75" spans="1:4" ht="13.5">
      <c r="A75" s="9" t="s">
        <v>135</v>
      </c>
      <c r="B75" s="9" t="s">
        <v>138</v>
      </c>
      <c r="C75" s="13">
        <v>70</v>
      </c>
      <c r="D75" s="9" t="s">
        <v>120</v>
      </c>
    </row>
    <row r="76" spans="3:4" ht="13.5">
      <c r="C76" s="10"/>
      <c r="D76" s="11" t="str">
        <f>"=="&amp;A77&amp;"=="</f>
        <v>==日南町==</v>
      </c>
    </row>
    <row r="77" spans="1:4" ht="13.5">
      <c r="A77" s="9" t="s">
        <v>139</v>
      </c>
      <c r="B77" s="9" t="s">
        <v>140</v>
      </c>
      <c r="C77" s="13">
        <v>71</v>
      </c>
      <c r="D77" s="9" t="s">
        <v>122</v>
      </c>
    </row>
    <row r="78" spans="1:4" ht="13.5">
      <c r="A78" s="9" t="s">
        <v>139</v>
      </c>
      <c r="B78" s="9" t="s">
        <v>141</v>
      </c>
      <c r="C78" s="13">
        <v>72</v>
      </c>
      <c r="D78" s="9" t="s">
        <v>123</v>
      </c>
    </row>
    <row r="79" spans="3:4" ht="13.5">
      <c r="C79" s="10"/>
      <c r="D79" s="11" t="str">
        <f>"=="&amp;A80&amp;"=="</f>
        <v>==江府町==</v>
      </c>
    </row>
    <row r="80" spans="1:4" ht="13.5">
      <c r="A80" s="9" t="s">
        <v>142</v>
      </c>
      <c r="B80" s="9" t="s">
        <v>143</v>
      </c>
      <c r="C80" s="13">
        <v>73</v>
      </c>
      <c r="D80" s="9" t="s">
        <v>124</v>
      </c>
    </row>
    <row r="81" ht="13.5">
      <c r="C81" s="10"/>
    </row>
    <row r="82" ht="13.5">
      <c r="C82" s="1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中体連</dc:creator>
  <cp:keywords/>
  <dc:description/>
  <cp:lastModifiedBy>倉吉市教育委員会</cp:lastModifiedBy>
  <cp:lastPrinted>2012-10-14T10:07:17Z</cp:lastPrinted>
  <dcterms:created xsi:type="dcterms:W3CDTF">2012-09-19T05:30:42Z</dcterms:created>
  <dcterms:modified xsi:type="dcterms:W3CDTF">2012-10-14T10:13:44Z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