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5" windowWidth="19395" windowHeight="7815"/>
  </bookViews>
  <sheets>
    <sheet name="男子" sheetId="2" r:id="rId1"/>
    <sheet name="女子" sheetId="1" r:id="rId2"/>
  </sheets>
  <externalReferences>
    <externalReference r:id="rId3"/>
  </externalReferences>
  <definedNames>
    <definedName name="_xlnm.Print_Area" localSheetId="1">女子!$A$1:$AB$104</definedName>
    <definedName name="_xlnm.Print_Area" localSheetId="0">男子!$A$1:$AB$104</definedName>
  </definedNames>
  <calcPr calcId="125725"/>
</workbook>
</file>

<file path=xl/calcChain.xml><?xml version="1.0" encoding="utf-8"?>
<calcChain xmlns="http://schemas.openxmlformats.org/spreadsheetml/2006/main">
  <c r="W100" i="2"/>
  <c r="T100"/>
  <c r="I100"/>
  <c r="F100"/>
  <c r="W99"/>
  <c r="T99"/>
  <c r="I99"/>
  <c r="F99"/>
  <c r="W98"/>
  <c r="T98"/>
  <c r="I98"/>
  <c r="F98"/>
  <c r="W97"/>
  <c r="Y98" s="1"/>
  <c r="T97"/>
  <c r="R98" s="1"/>
  <c r="I97"/>
  <c r="K98" s="1"/>
  <c r="F97"/>
  <c r="D98" s="1"/>
  <c r="P93"/>
  <c r="M93"/>
  <c r="P92"/>
  <c r="M92"/>
  <c r="P91"/>
  <c r="M91"/>
  <c r="P90"/>
  <c r="R91" s="1"/>
  <c r="M90"/>
  <c r="K91" s="1"/>
  <c r="M81"/>
  <c r="F81"/>
  <c r="K80"/>
  <c r="D80"/>
  <c r="A80"/>
  <c r="K79"/>
  <c r="D79"/>
  <c r="K78"/>
  <c r="D78"/>
  <c r="B79" s="1"/>
  <c r="A78"/>
  <c r="T75"/>
  <c r="K81" s="1"/>
  <c r="R75"/>
  <c r="F75"/>
  <c r="T74"/>
  <c r="R74"/>
  <c r="M80" s="1"/>
  <c r="D74"/>
  <c r="A74"/>
  <c r="V73"/>
  <c r="T73"/>
  <c r="R73"/>
  <c r="M79" s="1"/>
  <c r="D73"/>
  <c r="T72"/>
  <c r="R72"/>
  <c r="M78" s="1"/>
  <c r="O79" s="1"/>
  <c r="D72"/>
  <c r="A72"/>
  <c r="T69"/>
  <c r="D81" s="1"/>
  <c r="R69"/>
  <c r="M69"/>
  <c r="D75" s="1"/>
  <c r="K69"/>
  <c r="T68"/>
  <c r="R68"/>
  <c r="F80" s="1"/>
  <c r="M68"/>
  <c r="K68"/>
  <c r="F74" s="1"/>
  <c r="A68"/>
  <c r="V67"/>
  <c r="T67"/>
  <c r="R67"/>
  <c r="F79" s="1"/>
  <c r="O67"/>
  <c r="AD67" s="1"/>
  <c r="M67"/>
  <c r="K67"/>
  <c r="F73" s="1"/>
  <c r="T66"/>
  <c r="R66"/>
  <c r="F78" s="1"/>
  <c r="M66"/>
  <c r="K66"/>
  <c r="F72" s="1"/>
  <c r="A66"/>
  <c r="S64"/>
  <c r="P64"/>
  <c r="L64"/>
  <c r="I64"/>
  <c r="E64"/>
  <c r="B64"/>
  <c r="F61"/>
  <c r="D60"/>
  <c r="A60"/>
  <c r="A58"/>
  <c r="P44" s="1"/>
  <c r="T55"/>
  <c r="K61" s="1"/>
  <c r="R55"/>
  <c r="M61" s="1"/>
  <c r="T54"/>
  <c r="K60" s="1"/>
  <c r="R54"/>
  <c r="M60" s="1"/>
  <c r="A54"/>
  <c r="V53"/>
  <c r="T53"/>
  <c r="K59" s="1"/>
  <c r="R53"/>
  <c r="M59" s="1"/>
  <c r="D53"/>
  <c r="T52"/>
  <c r="K58" s="1"/>
  <c r="I59" s="1"/>
  <c r="R52"/>
  <c r="P53" s="1"/>
  <c r="P51" s="1"/>
  <c r="D52"/>
  <c r="A52"/>
  <c r="T49"/>
  <c r="D61" s="1"/>
  <c r="R49"/>
  <c r="M49"/>
  <c r="D55" s="1"/>
  <c r="K49"/>
  <c r="F55" s="1"/>
  <c r="T48"/>
  <c r="R48"/>
  <c r="F60" s="1"/>
  <c r="M48"/>
  <c r="D54" s="1"/>
  <c r="K48"/>
  <c r="F54" s="1"/>
  <c r="A48"/>
  <c r="V47"/>
  <c r="T47"/>
  <c r="D59" s="1"/>
  <c r="R47"/>
  <c r="F59" s="1"/>
  <c r="O47"/>
  <c r="AD47" s="1"/>
  <c r="M47"/>
  <c r="K47"/>
  <c r="F53" s="1"/>
  <c r="T46"/>
  <c r="D58" s="1"/>
  <c r="R46"/>
  <c r="P47" s="1"/>
  <c r="P45" s="1"/>
  <c r="M46"/>
  <c r="K46"/>
  <c r="F52" s="1"/>
  <c r="H53" s="1"/>
  <c r="AD53" s="1"/>
  <c r="A46"/>
  <c r="S44"/>
  <c r="L44"/>
  <c r="I44"/>
  <c r="E44"/>
  <c r="B44"/>
  <c r="M41"/>
  <c r="F41"/>
  <c r="K40"/>
  <c r="D40"/>
  <c r="A40"/>
  <c r="K39"/>
  <c r="D39"/>
  <c r="K38"/>
  <c r="I39" s="1"/>
  <c r="D38"/>
  <c r="A38"/>
  <c r="T35"/>
  <c r="K41" s="1"/>
  <c r="R35"/>
  <c r="F35"/>
  <c r="T34"/>
  <c r="R34"/>
  <c r="M40" s="1"/>
  <c r="D34"/>
  <c r="A34"/>
  <c r="V33"/>
  <c r="T33"/>
  <c r="R33"/>
  <c r="M39" s="1"/>
  <c r="D33"/>
  <c r="T32"/>
  <c r="R32"/>
  <c r="M38" s="1"/>
  <c r="D32"/>
  <c r="A32"/>
  <c r="T29"/>
  <c r="D41" s="1"/>
  <c r="R29"/>
  <c r="M29"/>
  <c r="D35" s="1"/>
  <c r="K29"/>
  <c r="T28"/>
  <c r="R28"/>
  <c r="F40" s="1"/>
  <c r="M28"/>
  <c r="K28"/>
  <c r="F34" s="1"/>
  <c r="A28"/>
  <c r="V27"/>
  <c r="T27"/>
  <c r="R27"/>
  <c r="F39" s="1"/>
  <c r="O27"/>
  <c r="AD27" s="1"/>
  <c r="M27"/>
  <c r="K27"/>
  <c r="F33" s="1"/>
  <c r="T26"/>
  <c r="R26"/>
  <c r="F38" s="1"/>
  <c r="H39" s="1"/>
  <c r="M26"/>
  <c r="K26"/>
  <c r="F32" s="1"/>
  <c r="H33" s="1"/>
  <c r="AD33" s="1"/>
  <c r="A26"/>
  <c r="S24"/>
  <c r="P24"/>
  <c r="L24"/>
  <c r="I24"/>
  <c r="E24"/>
  <c r="B24"/>
  <c r="M21"/>
  <c r="F21"/>
  <c r="K20"/>
  <c r="D20"/>
  <c r="A20"/>
  <c r="K19"/>
  <c r="D19"/>
  <c r="K18"/>
  <c r="D18"/>
  <c r="B19" s="1"/>
  <c r="A18"/>
  <c r="T15"/>
  <c r="K21" s="1"/>
  <c r="R15"/>
  <c r="F15"/>
  <c r="T14"/>
  <c r="R14"/>
  <c r="M20" s="1"/>
  <c r="D14"/>
  <c r="A14"/>
  <c r="V13"/>
  <c r="T13"/>
  <c r="R13"/>
  <c r="M19" s="1"/>
  <c r="D13"/>
  <c r="T12"/>
  <c r="R12"/>
  <c r="M18" s="1"/>
  <c r="O19" s="1"/>
  <c r="D12"/>
  <c r="A12"/>
  <c r="T9"/>
  <c r="D21" s="1"/>
  <c r="R9"/>
  <c r="M9"/>
  <c r="D15" s="1"/>
  <c r="K9"/>
  <c r="T8"/>
  <c r="R8"/>
  <c r="F20" s="1"/>
  <c r="M8"/>
  <c r="K8"/>
  <c r="F14" s="1"/>
  <c r="A8"/>
  <c r="V7"/>
  <c r="T7"/>
  <c r="R7"/>
  <c r="F19" s="1"/>
  <c r="O7"/>
  <c r="AD7" s="1"/>
  <c r="M7"/>
  <c r="K7"/>
  <c r="F13" s="1"/>
  <c r="T6"/>
  <c r="R6"/>
  <c r="F18" s="1"/>
  <c r="M6"/>
  <c r="K6"/>
  <c r="F12" s="1"/>
  <c r="A6"/>
  <c r="S4"/>
  <c r="P4"/>
  <c r="L4"/>
  <c r="I4"/>
  <c r="E4"/>
  <c r="B4"/>
  <c r="A1"/>
  <c r="W100" i="1"/>
  <c r="T100"/>
  <c r="I100"/>
  <c r="F100"/>
  <c r="W99"/>
  <c r="T99"/>
  <c r="I99"/>
  <c r="F99"/>
  <c r="W98"/>
  <c r="T98"/>
  <c r="I98"/>
  <c r="F98"/>
  <c r="W97"/>
  <c r="Y98" s="1"/>
  <c r="T97"/>
  <c r="R98" s="1"/>
  <c r="I97"/>
  <c r="K98" s="1"/>
  <c r="F97"/>
  <c r="D98" s="1"/>
  <c r="P93"/>
  <c r="M93"/>
  <c r="P92"/>
  <c r="M92"/>
  <c r="P91"/>
  <c r="M91"/>
  <c r="P90"/>
  <c r="R91" s="1"/>
  <c r="M90"/>
  <c r="K91" s="1"/>
  <c r="A80"/>
  <c r="A78"/>
  <c r="T75"/>
  <c r="K81" s="1"/>
  <c r="R75"/>
  <c r="M81" s="1"/>
  <c r="T74"/>
  <c r="K80" s="1"/>
  <c r="R74"/>
  <c r="M80" s="1"/>
  <c r="A74"/>
  <c r="T73"/>
  <c r="K79" s="1"/>
  <c r="R73"/>
  <c r="M79" s="1"/>
  <c r="T72"/>
  <c r="K78" s="1"/>
  <c r="I79" s="1"/>
  <c r="R72"/>
  <c r="M78" s="1"/>
  <c r="A72"/>
  <c r="T69"/>
  <c r="D81" s="1"/>
  <c r="R69"/>
  <c r="F81" s="1"/>
  <c r="M69"/>
  <c r="D75" s="1"/>
  <c r="K69"/>
  <c r="F75" s="1"/>
  <c r="T68"/>
  <c r="D80" s="1"/>
  <c r="R68"/>
  <c r="F80" s="1"/>
  <c r="M68"/>
  <c r="D74" s="1"/>
  <c r="K68"/>
  <c r="F74" s="1"/>
  <c r="A68"/>
  <c r="T67"/>
  <c r="D79" s="1"/>
  <c r="R67"/>
  <c r="F79" s="1"/>
  <c r="M67"/>
  <c r="D73" s="1"/>
  <c r="K67"/>
  <c r="F73" s="1"/>
  <c r="T66"/>
  <c r="D78" s="1"/>
  <c r="B79" s="1"/>
  <c r="R66"/>
  <c r="F78" s="1"/>
  <c r="M66"/>
  <c r="D72" s="1"/>
  <c r="B73" s="1"/>
  <c r="K66"/>
  <c r="F72" s="1"/>
  <c r="A66"/>
  <c r="S64"/>
  <c r="P64"/>
  <c r="L64"/>
  <c r="I64"/>
  <c r="E64"/>
  <c r="B64"/>
  <c r="A60"/>
  <c r="A58"/>
  <c r="T55"/>
  <c r="K61" s="1"/>
  <c r="R55"/>
  <c r="M61" s="1"/>
  <c r="T54"/>
  <c r="K60" s="1"/>
  <c r="R54"/>
  <c r="M60" s="1"/>
  <c r="A54"/>
  <c r="T53"/>
  <c r="K59" s="1"/>
  <c r="R53"/>
  <c r="M59" s="1"/>
  <c r="T52"/>
  <c r="K58" s="1"/>
  <c r="R52"/>
  <c r="M58" s="1"/>
  <c r="O59" s="1"/>
  <c r="A52"/>
  <c r="T49"/>
  <c r="D61" s="1"/>
  <c r="R49"/>
  <c r="F61" s="1"/>
  <c r="M49"/>
  <c r="D55" s="1"/>
  <c r="K49"/>
  <c r="F55" s="1"/>
  <c r="T48"/>
  <c r="D60" s="1"/>
  <c r="R48"/>
  <c r="F60" s="1"/>
  <c r="M48"/>
  <c r="D54" s="1"/>
  <c r="K48"/>
  <c r="F54" s="1"/>
  <c r="A48"/>
  <c r="T47"/>
  <c r="D59" s="1"/>
  <c r="R47"/>
  <c r="F59" s="1"/>
  <c r="M47"/>
  <c r="D53" s="1"/>
  <c r="K47"/>
  <c r="F53" s="1"/>
  <c r="T46"/>
  <c r="D58" s="1"/>
  <c r="R46"/>
  <c r="F58" s="1"/>
  <c r="H59" s="1"/>
  <c r="AD59" s="1"/>
  <c r="M46"/>
  <c r="D52" s="1"/>
  <c r="K46"/>
  <c r="F52" s="1"/>
  <c r="H53" s="1"/>
  <c r="A46"/>
  <c r="S44"/>
  <c r="P44"/>
  <c r="L44"/>
  <c r="I44"/>
  <c r="E44"/>
  <c r="B44"/>
  <c r="A40"/>
  <c r="A38"/>
  <c r="T35"/>
  <c r="K41" s="1"/>
  <c r="R35"/>
  <c r="M41" s="1"/>
  <c r="T34"/>
  <c r="K40" s="1"/>
  <c r="R34"/>
  <c r="M40" s="1"/>
  <c r="A34"/>
  <c r="T33"/>
  <c r="K39" s="1"/>
  <c r="R33"/>
  <c r="M39" s="1"/>
  <c r="T32"/>
  <c r="K38" s="1"/>
  <c r="I39" s="1"/>
  <c r="R32"/>
  <c r="M38" s="1"/>
  <c r="A32"/>
  <c r="T29"/>
  <c r="D41" s="1"/>
  <c r="R29"/>
  <c r="F41" s="1"/>
  <c r="M29"/>
  <c r="D35" s="1"/>
  <c r="K29"/>
  <c r="F35" s="1"/>
  <c r="T28"/>
  <c r="D40" s="1"/>
  <c r="R28"/>
  <c r="F40" s="1"/>
  <c r="M28"/>
  <c r="D34" s="1"/>
  <c r="K28"/>
  <c r="F34" s="1"/>
  <c r="A28"/>
  <c r="T27"/>
  <c r="D39" s="1"/>
  <c r="R27"/>
  <c r="F39" s="1"/>
  <c r="M27"/>
  <c r="D33" s="1"/>
  <c r="K27"/>
  <c r="F33" s="1"/>
  <c r="T26"/>
  <c r="D38" s="1"/>
  <c r="B39" s="1"/>
  <c r="R26"/>
  <c r="F38" s="1"/>
  <c r="M26"/>
  <c r="D32" s="1"/>
  <c r="B33" s="1"/>
  <c r="K26"/>
  <c r="F32" s="1"/>
  <c r="A26"/>
  <c r="S24"/>
  <c r="P24"/>
  <c r="L24"/>
  <c r="I24"/>
  <c r="E24"/>
  <c r="B24"/>
  <c r="A20"/>
  <c r="A18"/>
  <c r="T15"/>
  <c r="K21" s="1"/>
  <c r="R15"/>
  <c r="M21" s="1"/>
  <c r="T14"/>
  <c r="K20" s="1"/>
  <c r="R14"/>
  <c r="M20" s="1"/>
  <c r="A14"/>
  <c r="T13"/>
  <c r="K19" s="1"/>
  <c r="R13"/>
  <c r="M19" s="1"/>
  <c r="T12"/>
  <c r="K18" s="1"/>
  <c r="I19" s="1"/>
  <c r="R12"/>
  <c r="M18" s="1"/>
  <c r="O19" s="1"/>
  <c r="A12"/>
  <c r="T9"/>
  <c r="D21" s="1"/>
  <c r="R9"/>
  <c r="F21" s="1"/>
  <c r="M9"/>
  <c r="D15" s="1"/>
  <c r="K9"/>
  <c r="F15" s="1"/>
  <c r="T8"/>
  <c r="D20" s="1"/>
  <c r="R8"/>
  <c r="F20" s="1"/>
  <c r="M8"/>
  <c r="D14" s="1"/>
  <c r="K8"/>
  <c r="F14" s="1"/>
  <c r="A8"/>
  <c r="T7"/>
  <c r="D19" s="1"/>
  <c r="R7"/>
  <c r="F19" s="1"/>
  <c r="M7"/>
  <c r="D13" s="1"/>
  <c r="K7"/>
  <c r="F13" s="1"/>
  <c r="T6"/>
  <c r="D18" s="1"/>
  <c r="R6"/>
  <c r="F18" s="1"/>
  <c r="H19" s="1"/>
  <c r="AD19" s="1"/>
  <c r="M6"/>
  <c r="D12" s="1"/>
  <c r="K6"/>
  <c r="F12" s="1"/>
  <c r="H13" s="1"/>
  <c r="A6"/>
  <c r="S4"/>
  <c r="P4"/>
  <c r="L4"/>
  <c r="I4"/>
  <c r="E4"/>
  <c r="B4"/>
  <c r="A1"/>
  <c r="B77" i="2" l="1"/>
  <c r="AD39"/>
  <c r="B33"/>
  <c r="I37"/>
  <c r="B53"/>
  <c r="I57"/>
  <c r="H13"/>
  <c r="AD13" s="1"/>
  <c r="H19"/>
  <c r="AD19" s="1"/>
  <c r="B13"/>
  <c r="I19"/>
  <c r="I17" s="1"/>
  <c r="O39"/>
  <c r="B39"/>
  <c r="B59"/>
  <c r="H73"/>
  <c r="AD73" s="1"/>
  <c r="H79"/>
  <c r="AD79" s="1"/>
  <c r="B73"/>
  <c r="I79"/>
  <c r="I77" s="1"/>
  <c r="F58"/>
  <c r="H59" s="1"/>
  <c r="AD59" s="1"/>
  <c r="M58"/>
  <c r="O59" s="1"/>
  <c r="I7"/>
  <c r="P7"/>
  <c r="P5" s="1"/>
  <c r="P13"/>
  <c r="P11" s="1"/>
  <c r="I27"/>
  <c r="P27"/>
  <c r="P25" s="1"/>
  <c r="P33"/>
  <c r="P31" s="1"/>
  <c r="I47"/>
  <c r="I67"/>
  <c r="P67"/>
  <c r="P65" s="1"/>
  <c r="P73"/>
  <c r="P71" s="1"/>
  <c r="I7" i="1"/>
  <c r="V13"/>
  <c r="AD13" s="1"/>
  <c r="P27"/>
  <c r="I47"/>
  <c r="P53"/>
  <c r="P67"/>
  <c r="P7"/>
  <c r="I27"/>
  <c r="AD26" s="1"/>
  <c r="P33"/>
  <c r="P47"/>
  <c r="I67"/>
  <c r="P73"/>
  <c r="AD72" s="1"/>
  <c r="AD32"/>
  <c r="AD38"/>
  <c r="AD78"/>
  <c r="B13"/>
  <c r="B19"/>
  <c r="I17"/>
  <c r="H33"/>
  <c r="B31" s="1"/>
  <c r="H39"/>
  <c r="B37" s="1"/>
  <c r="O39"/>
  <c r="I37" s="1"/>
  <c r="B53"/>
  <c r="B59"/>
  <c r="I59"/>
  <c r="I57" s="1"/>
  <c r="H73"/>
  <c r="B71" s="1"/>
  <c r="H79"/>
  <c r="B77" s="1"/>
  <c r="O79"/>
  <c r="I77" s="1"/>
  <c r="O7"/>
  <c r="V7"/>
  <c r="P5" s="1"/>
  <c r="P13"/>
  <c r="P11" s="1"/>
  <c r="O27"/>
  <c r="V27"/>
  <c r="P25" s="1"/>
  <c r="V33"/>
  <c r="P31" s="1"/>
  <c r="O47"/>
  <c r="V47"/>
  <c r="V53"/>
  <c r="AD53" s="1"/>
  <c r="O67"/>
  <c r="V67"/>
  <c r="V73"/>
  <c r="I45" i="2" l="1"/>
  <c r="AD46"/>
  <c r="AD48" s="1"/>
  <c r="B71"/>
  <c r="AD72"/>
  <c r="AD74" s="1"/>
  <c r="B37"/>
  <c r="AD38"/>
  <c r="AD40" s="1"/>
  <c r="W79"/>
  <c r="Y79"/>
  <c r="B17"/>
  <c r="I5"/>
  <c r="AD6"/>
  <c r="AD8" s="1"/>
  <c r="I65"/>
  <c r="AD66"/>
  <c r="AD68" s="1"/>
  <c r="I25"/>
  <c r="AD26"/>
  <c r="AD28" s="1"/>
  <c r="AD58"/>
  <c r="AD60" s="1"/>
  <c r="B57"/>
  <c r="B11"/>
  <c r="AD12"/>
  <c r="AD14" s="1"/>
  <c r="B51"/>
  <c r="AD52"/>
  <c r="AD54" s="1"/>
  <c r="B31"/>
  <c r="AD32"/>
  <c r="AD34" s="1"/>
  <c r="AD78"/>
  <c r="AD80" s="1"/>
  <c r="AD18"/>
  <c r="AD20" s="1"/>
  <c r="P65" i="1"/>
  <c r="AD46"/>
  <c r="P71"/>
  <c r="P45"/>
  <c r="AD66"/>
  <c r="AD6"/>
  <c r="W73"/>
  <c r="Y73"/>
  <c r="W39"/>
  <c r="Y39"/>
  <c r="I65"/>
  <c r="AD67"/>
  <c r="AD68" s="1"/>
  <c r="AD12"/>
  <c r="AD14" s="1"/>
  <c r="B11"/>
  <c r="W79"/>
  <c r="Y79"/>
  <c r="W33"/>
  <c r="Y33"/>
  <c r="I25"/>
  <c r="AD27"/>
  <c r="AD28" s="1"/>
  <c r="B51"/>
  <c r="AD52"/>
  <c r="AD54" s="1"/>
  <c r="I45"/>
  <c r="AD47"/>
  <c r="AD48" s="1"/>
  <c r="AD7"/>
  <c r="AD8" s="1"/>
  <c r="I5"/>
  <c r="B57"/>
  <c r="AD58"/>
  <c r="AD60" s="1"/>
  <c r="AD18"/>
  <c r="AD20" s="1"/>
  <c r="B17"/>
  <c r="AD73"/>
  <c r="AD74" s="1"/>
  <c r="AD39"/>
  <c r="AD79"/>
  <c r="AD80" s="1"/>
  <c r="AD33"/>
  <c r="P51"/>
  <c r="AD40"/>
  <c r="AD34"/>
  <c r="W39" i="2" l="1"/>
  <c r="Y39"/>
  <c r="W73"/>
  <c r="Y73"/>
  <c r="W47"/>
  <c r="Y47"/>
  <c r="Y59"/>
  <c r="W59"/>
  <c r="W19"/>
  <c r="Y19"/>
  <c r="W33"/>
  <c r="Y33"/>
  <c r="W53"/>
  <c r="Y53"/>
  <c r="W13"/>
  <c r="Y13"/>
  <c r="W27"/>
  <c r="Z27" s="1"/>
  <c r="Y27"/>
  <c r="W67"/>
  <c r="Z67" s="1"/>
  <c r="Y67"/>
  <c r="W7"/>
  <c r="Z7" s="1"/>
  <c r="Y7"/>
  <c r="W59" i="1"/>
  <c r="Y59"/>
  <c r="W47"/>
  <c r="Y47"/>
  <c r="W53"/>
  <c r="Z53" s="1"/>
  <c r="Y53"/>
  <c r="W27"/>
  <c r="Z27" s="1"/>
  <c r="Y27"/>
  <c r="W67"/>
  <c r="Z67" s="1"/>
  <c r="Y67"/>
  <c r="Z79"/>
  <c r="Y19"/>
  <c r="W19"/>
  <c r="W7"/>
  <c r="Y7"/>
  <c r="Y13"/>
  <c r="W13"/>
  <c r="Z33"/>
  <c r="Z79" i="2" l="1"/>
  <c r="Z47"/>
  <c r="Z73"/>
  <c r="Z39"/>
  <c r="Z13"/>
  <c r="Z33"/>
  <c r="Z19"/>
  <c r="Z13" i="1"/>
  <c r="Z73"/>
  <c r="Z47"/>
  <c r="Z59"/>
  <c r="Z39"/>
</calcChain>
</file>

<file path=xl/sharedStrings.xml><?xml version="1.0" encoding="utf-8"?>
<sst xmlns="http://schemas.openxmlformats.org/spreadsheetml/2006/main" count="376" uniqueCount="47">
  <si>
    <t>女子予選リーグ　８月２日（火）</t>
    <rPh sb="0" eb="2">
      <t>ジョシ</t>
    </rPh>
    <rPh sb="2" eb="4">
      <t>ヨセン</t>
    </rPh>
    <rPh sb="9" eb="10">
      <t>ガツ</t>
    </rPh>
    <rPh sb="11" eb="12">
      <t>カ</t>
    </rPh>
    <rPh sb="13" eb="14">
      <t>ヒ</t>
    </rPh>
    <phoneticPr fontId="2"/>
  </si>
  <si>
    <t>Ａゾーン</t>
    <phoneticPr fontId="2"/>
  </si>
  <si>
    <t>勝敗</t>
    <rPh sb="0" eb="2">
      <t>ショウハイ</t>
    </rPh>
    <phoneticPr fontId="2"/>
  </si>
  <si>
    <t>順位</t>
    <rPh sb="0" eb="2">
      <t>ジュンイ</t>
    </rPh>
    <phoneticPr fontId="2"/>
  </si>
  <si>
    <t>－</t>
    <phoneticPr fontId="2"/>
  </si>
  <si>
    <t>総得点</t>
    <rPh sb="0" eb="3">
      <t>ソウトクテン</t>
    </rPh>
    <phoneticPr fontId="2"/>
  </si>
  <si>
    <t>2位</t>
    <rPh sb="1" eb="2">
      <t>イ</t>
    </rPh>
    <phoneticPr fontId="2"/>
  </si>
  <si>
    <t>総失点</t>
    <rPh sb="0" eb="1">
      <t>ソウ</t>
    </rPh>
    <rPh sb="1" eb="3">
      <t>シッテン</t>
    </rPh>
    <phoneticPr fontId="2"/>
  </si>
  <si>
    <t>Goal Average</t>
    <phoneticPr fontId="2"/>
  </si>
  <si>
    <t>－</t>
  </si>
  <si>
    <t>3位</t>
    <rPh sb="1" eb="2">
      <t>イ</t>
    </rPh>
    <phoneticPr fontId="2"/>
  </si>
  <si>
    <t>※順位はゴールアベレージ（総得点÷総失点）により決定</t>
    <rPh sb="1" eb="3">
      <t>ジュンイ</t>
    </rPh>
    <rPh sb="13" eb="16">
      <t>ソウトクテン</t>
    </rPh>
    <rPh sb="17" eb="18">
      <t>ソウ</t>
    </rPh>
    <rPh sb="18" eb="20">
      <t>シッテン</t>
    </rPh>
    <rPh sb="24" eb="26">
      <t>ケッテイ</t>
    </rPh>
    <phoneticPr fontId="2"/>
  </si>
  <si>
    <t>Ｂゾーン</t>
    <phoneticPr fontId="2"/>
  </si>
  <si>
    <t>Ｃゾーン</t>
    <phoneticPr fontId="2"/>
  </si>
  <si>
    <t>Ｄゾーン</t>
    <phoneticPr fontId="2"/>
  </si>
  <si>
    <t>女子決勝トーナメント　８月３日（水）</t>
    <rPh sb="0" eb="2">
      <t>ジョシ</t>
    </rPh>
    <rPh sb="2" eb="4">
      <t>ケッショウ</t>
    </rPh>
    <rPh sb="12" eb="13">
      <t>ガツ</t>
    </rPh>
    <rPh sb="14" eb="15">
      <t>カ</t>
    </rPh>
    <rPh sb="16" eb="17">
      <t>スイ</t>
    </rPh>
    <phoneticPr fontId="2"/>
  </si>
  <si>
    <t>優勝</t>
    <rPh sb="0" eb="2">
      <t>ユウショウ</t>
    </rPh>
    <phoneticPr fontId="2"/>
  </si>
  <si>
    <t>※就実は３年ぶり４回目の優勝</t>
    <rPh sb="1" eb="3">
      <t>シュウジツ</t>
    </rPh>
    <rPh sb="5" eb="6">
      <t>ネン</t>
    </rPh>
    <rPh sb="9" eb="11">
      <t>カイメ</t>
    </rPh>
    <rPh sb="12" eb="14">
      <t>ユウショウ</t>
    </rPh>
    <phoneticPr fontId="2"/>
  </si>
  <si>
    <t>就実</t>
    <rPh sb="0" eb="2">
      <t>シュウジツ</t>
    </rPh>
    <phoneticPr fontId="2"/>
  </si>
  <si>
    <t>Ｃ３</t>
    <phoneticPr fontId="2"/>
  </si>
  <si>
    <t>Ｂ１</t>
    <phoneticPr fontId="2"/>
  </si>
  <si>
    <t>Ｃ１</t>
    <phoneticPr fontId="2"/>
  </si>
  <si>
    <t>Ａゾーン１位</t>
    <rPh sb="5" eb="6">
      <t>イ</t>
    </rPh>
    <phoneticPr fontId="2"/>
  </si>
  <si>
    <t>Ｂゾーン１位</t>
    <rPh sb="5" eb="6">
      <t>イ</t>
    </rPh>
    <phoneticPr fontId="2"/>
  </si>
  <si>
    <t>Ｃゾーン１位</t>
    <rPh sb="5" eb="6">
      <t>イ</t>
    </rPh>
    <phoneticPr fontId="2"/>
  </si>
  <si>
    <t>Ｄゾーン１位</t>
    <rPh sb="5" eb="6">
      <t>イ</t>
    </rPh>
    <phoneticPr fontId="2"/>
  </si>
  <si>
    <t>湖東</t>
    <rPh sb="0" eb="2">
      <t>コトウ</t>
    </rPh>
    <phoneticPr fontId="2"/>
  </si>
  <si>
    <t>名陵</t>
    <rPh sb="0" eb="2">
      <t>メイリョウ</t>
    </rPh>
    <phoneticPr fontId="2"/>
  </si>
  <si>
    <t>国泰寺</t>
    <rPh sb="0" eb="3">
      <t>コクタイジ</t>
    </rPh>
    <phoneticPr fontId="2"/>
  </si>
  <si>
    <t>男子予選リーグ　８月２日（火）</t>
    <rPh sb="0" eb="2">
      <t>ダンシ</t>
    </rPh>
    <rPh sb="2" eb="4">
      <t>ヨセン</t>
    </rPh>
    <rPh sb="9" eb="10">
      <t>ガツ</t>
    </rPh>
    <rPh sb="11" eb="12">
      <t>ニチ</t>
    </rPh>
    <rPh sb="13" eb="14">
      <t>ヒ</t>
    </rPh>
    <phoneticPr fontId="2"/>
  </si>
  <si>
    <t>Ａゾーン</t>
    <phoneticPr fontId="2"/>
  </si>
  <si>
    <t>－</t>
    <phoneticPr fontId="2"/>
  </si>
  <si>
    <t>Goal Average</t>
    <phoneticPr fontId="2"/>
  </si>
  <si>
    <t>Ｂゾーン</t>
    <phoneticPr fontId="2"/>
  </si>
  <si>
    <t>Ｃゾーン</t>
    <phoneticPr fontId="2"/>
  </si>
  <si>
    <t>３位</t>
    <rPh sb="1" eb="2">
      <t>イ</t>
    </rPh>
    <phoneticPr fontId="2"/>
  </si>
  <si>
    <t>２位</t>
    <rPh sb="1" eb="2">
      <t>イ</t>
    </rPh>
    <phoneticPr fontId="2"/>
  </si>
  <si>
    <t>Ｄゾーン</t>
    <phoneticPr fontId="2"/>
  </si>
  <si>
    <t>男子決勝トーナメント　８月３日（水）</t>
    <rPh sb="0" eb="2">
      <t>ダンシ</t>
    </rPh>
    <rPh sb="2" eb="4">
      <t>ケッショウ</t>
    </rPh>
    <rPh sb="12" eb="13">
      <t>ガツ</t>
    </rPh>
    <rPh sb="14" eb="15">
      <t>ニチ</t>
    </rPh>
    <rPh sb="16" eb="17">
      <t>スイ</t>
    </rPh>
    <phoneticPr fontId="2"/>
  </si>
  <si>
    <t>※初優勝</t>
    <rPh sb="1" eb="2">
      <t>ハツ</t>
    </rPh>
    <rPh sb="2" eb="4">
      <t>ユウショウ</t>
    </rPh>
    <phoneticPr fontId="2"/>
  </si>
  <si>
    <t>柳井</t>
    <rPh sb="0" eb="2">
      <t>ヤナイ</t>
    </rPh>
    <phoneticPr fontId="2"/>
  </si>
  <si>
    <t>Ｃ４</t>
    <phoneticPr fontId="2"/>
  </si>
  <si>
    <t>Ｂ２</t>
    <phoneticPr fontId="2"/>
  </si>
  <si>
    <t>Ｃ２</t>
    <phoneticPr fontId="2"/>
  </si>
  <si>
    <t>鳥取南</t>
    <rPh sb="0" eb="2">
      <t>トットリ</t>
    </rPh>
    <rPh sb="2" eb="3">
      <t>ミナミ</t>
    </rPh>
    <phoneticPr fontId="2"/>
  </si>
  <si>
    <t>呉中央</t>
    <rPh sb="0" eb="1">
      <t>クレ</t>
    </rPh>
    <rPh sb="1" eb="3">
      <t>チュウオウ</t>
    </rPh>
    <phoneticPr fontId="2"/>
  </si>
  <si>
    <t>湖北</t>
    <rPh sb="0" eb="2">
      <t>コホク</t>
    </rPh>
    <phoneticPr fontId="2"/>
  </si>
</sst>
</file>

<file path=xl/styles.xml><?xml version="1.0" encoding="utf-8"?>
<styleSheet xmlns="http://schemas.openxmlformats.org/spreadsheetml/2006/main">
  <numFmts count="2">
    <numFmt numFmtId="176" formatCode="0_ "/>
    <numFmt numFmtId="177" formatCode="\(h:mm\)"/>
  </numFmts>
  <fonts count="8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0" xfId="0" applyNumberFormat="1" applyFont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10" xfId="0" applyBorder="1">
      <alignment vertical="center"/>
    </xf>
    <xf numFmtId="0" fontId="0" fillId="0" borderId="1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4" xfId="0" applyFont="1" applyBorder="1">
      <alignment vertical="center"/>
    </xf>
    <xf numFmtId="0" fontId="0" fillId="0" borderId="3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0" fillId="0" borderId="23" xfId="0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shrinkToFit="1"/>
    </xf>
    <xf numFmtId="0" fontId="0" fillId="0" borderId="0" xfId="0" applyBorder="1" applyAlignment="1">
      <alignment horizontal="center" vertical="top" shrinkToFit="1"/>
    </xf>
    <xf numFmtId="177" fontId="0" fillId="0" borderId="0" xfId="0" applyNumberFormat="1" applyBorder="1" applyAlignment="1">
      <alignment horizontal="center" vertical="top" shrinkToFit="1"/>
    </xf>
    <xf numFmtId="177" fontId="0" fillId="0" borderId="10" xfId="0" applyNumberFormat="1" applyBorder="1" applyAlignment="1">
      <alignment horizontal="center" vertical="top" shrinkToFit="1"/>
    </xf>
    <xf numFmtId="0" fontId="0" fillId="0" borderId="10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top" shrinkToFit="1"/>
    </xf>
    <xf numFmtId="177" fontId="0" fillId="0" borderId="0" xfId="0" applyNumberFormat="1" applyFont="1" applyBorder="1" applyAlignment="1">
      <alignment horizontal="center" vertical="top" shrinkToFit="1"/>
    </xf>
    <xf numFmtId="0" fontId="3" fillId="0" borderId="16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0" fillId="0" borderId="40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0" xfId="0" applyFont="1">
      <alignment vertical="center"/>
    </xf>
    <xf numFmtId="177" fontId="0" fillId="0" borderId="10" xfId="0" applyNumberFormat="1" applyFont="1" applyBorder="1" applyAlignment="1">
      <alignment horizontal="center" vertical="top" shrinkToFit="1"/>
    </xf>
    <xf numFmtId="0" fontId="0" fillId="0" borderId="41" xfId="0" applyFont="1" applyBorder="1">
      <alignment vertical="center"/>
    </xf>
    <xf numFmtId="0" fontId="0" fillId="0" borderId="35" xfId="0" applyFont="1" applyBorder="1">
      <alignment vertical="center"/>
    </xf>
    <xf numFmtId="0" fontId="7" fillId="0" borderId="0" xfId="0" applyFont="1" applyBorder="1">
      <alignment vertical="center"/>
    </xf>
    <xf numFmtId="0" fontId="3" fillId="0" borderId="36" xfId="0" applyFon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&#12496;&#12473;&#12465;&#12483;&#12488;&#12508;&#12540;&#1252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掲示用"/>
      <sheetName val="試合結果（女子）"/>
      <sheetName val="試合結果（男子）"/>
      <sheetName val="報道②（女）"/>
      <sheetName val="報道②（男）"/>
      <sheetName val="報道①（男）"/>
      <sheetName val="報道①（女）"/>
      <sheetName val="配布①（女）"/>
      <sheetName val="配布①（男）"/>
      <sheetName val="配布①（試合順）"/>
      <sheetName val="抽選結果"/>
      <sheetName val="Sheet2"/>
    </sheetNames>
    <sheetDataSet>
      <sheetData sheetId="0"/>
      <sheetData sheetId="1"/>
      <sheetData sheetId="2">
        <row r="10">
          <cell r="F10">
            <v>13</v>
          </cell>
          <cell r="H10">
            <v>10</v>
          </cell>
          <cell r="R10">
            <v>17</v>
          </cell>
          <cell r="T10">
            <v>4</v>
          </cell>
        </row>
        <row r="11">
          <cell r="F11">
            <v>2</v>
          </cell>
          <cell r="H11">
            <v>9</v>
          </cell>
          <cell r="R11">
            <v>10</v>
          </cell>
          <cell r="T11">
            <v>5</v>
          </cell>
        </row>
        <row r="12">
          <cell r="F12">
            <v>13</v>
          </cell>
          <cell r="H12">
            <v>9</v>
          </cell>
          <cell r="R12">
            <v>10</v>
          </cell>
          <cell r="T12">
            <v>10</v>
          </cell>
        </row>
        <row r="13">
          <cell r="F13">
            <v>13</v>
          </cell>
          <cell r="H13">
            <v>13</v>
          </cell>
          <cell r="R13">
            <v>15</v>
          </cell>
          <cell r="T13">
            <v>9</v>
          </cell>
        </row>
        <row r="17">
          <cell r="F17">
            <v>15</v>
          </cell>
          <cell r="H17">
            <v>11</v>
          </cell>
          <cell r="R17">
            <v>10</v>
          </cell>
          <cell r="T17">
            <v>19</v>
          </cell>
        </row>
        <row r="18">
          <cell r="F18">
            <v>14</v>
          </cell>
          <cell r="H18">
            <v>5</v>
          </cell>
          <cell r="R18">
            <v>4</v>
          </cell>
          <cell r="T18">
            <v>8</v>
          </cell>
        </row>
        <row r="19">
          <cell r="F19">
            <v>23</v>
          </cell>
          <cell r="H19">
            <v>19</v>
          </cell>
          <cell r="R19">
            <v>11</v>
          </cell>
          <cell r="T19">
            <v>16</v>
          </cell>
        </row>
        <row r="20">
          <cell r="F20">
            <v>14</v>
          </cell>
          <cell r="H20">
            <v>19</v>
          </cell>
          <cell r="R20">
            <v>24</v>
          </cell>
          <cell r="T20">
            <v>12</v>
          </cell>
        </row>
        <row r="24">
          <cell r="F24">
            <v>15</v>
          </cell>
          <cell r="H24">
            <v>13</v>
          </cell>
          <cell r="R24">
            <v>7</v>
          </cell>
          <cell r="T24">
            <v>8</v>
          </cell>
        </row>
        <row r="25">
          <cell r="F25">
            <v>9</v>
          </cell>
          <cell r="H25">
            <v>13</v>
          </cell>
          <cell r="R25">
            <v>12</v>
          </cell>
          <cell r="T25">
            <v>12</v>
          </cell>
        </row>
        <row r="26">
          <cell r="F26">
            <v>13</v>
          </cell>
          <cell r="H26">
            <v>8</v>
          </cell>
          <cell r="R26">
            <v>13</v>
          </cell>
          <cell r="T26">
            <v>15</v>
          </cell>
        </row>
        <row r="27">
          <cell r="F27">
            <v>16</v>
          </cell>
          <cell r="H27">
            <v>17</v>
          </cell>
          <cell r="R27">
            <v>20</v>
          </cell>
          <cell r="T27">
            <v>8</v>
          </cell>
        </row>
        <row r="31">
          <cell r="F31">
            <v>3</v>
          </cell>
          <cell r="H31">
            <v>20</v>
          </cell>
          <cell r="R31">
            <v>8</v>
          </cell>
          <cell r="T31">
            <v>15</v>
          </cell>
        </row>
        <row r="32">
          <cell r="F32">
            <v>10</v>
          </cell>
          <cell r="H32">
            <v>18</v>
          </cell>
          <cell r="R32">
            <v>12</v>
          </cell>
          <cell r="T32">
            <v>21</v>
          </cell>
        </row>
        <row r="33">
          <cell r="F33">
            <v>13</v>
          </cell>
          <cell r="H33">
            <v>13</v>
          </cell>
          <cell r="R33">
            <v>11</v>
          </cell>
          <cell r="T33">
            <v>21</v>
          </cell>
        </row>
        <row r="34">
          <cell r="F34">
            <v>13</v>
          </cell>
          <cell r="H34">
            <v>16</v>
          </cell>
          <cell r="R34">
            <v>21</v>
          </cell>
          <cell r="T34">
            <v>14</v>
          </cell>
        </row>
        <row r="38">
          <cell r="F38">
            <v>14</v>
          </cell>
          <cell r="H38">
            <v>14</v>
          </cell>
          <cell r="R38">
            <v>16</v>
          </cell>
          <cell r="T38">
            <v>5</v>
          </cell>
        </row>
        <row r="39">
          <cell r="F39">
            <v>17</v>
          </cell>
          <cell r="H39">
            <v>7</v>
          </cell>
          <cell r="R39">
            <v>26</v>
          </cell>
          <cell r="T39">
            <v>10</v>
          </cell>
        </row>
        <row r="40">
          <cell r="F40">
            <v>8</v>
          </cell>
          <cell r="H40">
            <v>7</v>
          </cell>
          <cell r="R40">
            <v>10</v>
          </cell>
          <cell r="T40">
            <v>12</v>
          </cell>
        </row>
        <row r="41">
          <cell r="F41">
            <v>11</v>
          </cell>
          <cell r="H41">
            <v>13</v>
          </cell>
          <cell r="R41">
            <v>12</v>
          </cell>
          <cell r="T41">
            <v>18</v>
          </cell>
        </row>
        <row r="45">
          <cell r="F45">
            <v>23</v>
          </cell>
          <cell r="H45">
            <v>15</v>
          </cell>
          <cell r="R45">
            <v>11</v>
          </cell>
          <cell r="T45">
            <v>16</v>
          </cell>
        </row>
        <row r="46">
          <cell r="F46">
            <v>24</v>
          </cell>
          <cell r="H46">
            <v>11</v>
          </cell>
          <cell r="R46">
            <v>6</v>
          </cell>
          <cell r="T46">
            <v>19</v>
          </cell>
        </row>
        <row r="47">
          <cell r="F47">
            <v>8</v>
          </cell>
          <cell r="H47">
            <v>22</v>
          </cell>
          <cell r="R47">
            <v>14</v>
          </cell>
          <cell r="T47">
            <v>12</v>
          </cell>
        </row>
        <row r="48">
          <cell r="F48">
            <v>10</v>
          </cell>
          <cell r="H48">
            <v>13</v>
          </cell>
          <cell r="R48">
            <v>10</v>
          </cell>
          <cell r="T48">
            <v>12</v>
          </cell>
        </row>
        <row r="56">
          <cell r="F56">
            <v>17</v>
          </cell>
          <cell r="H56">
            <v>13</v>
          </cell>
          <cell r="R56">
            <v>10</v>
          </cell>
          <cell r="T56">
            <v>8</v>
          </cell>
        </row>
        <row r="57">
          <cell r="F57">
            <v>7</v>
          </cell>
          <cell r="H57">
            <v>4</v>
          </cell>
          <cell r="R57">
            <v>12</v>
          </cell>
          <cell r="T57">
            <v>7</v>
          </cell>
        </row>
        <row r="58">
          <cell r="F58">
            <v>7</v>
          </cell>
          <cell r="H58">
            <v>19</v>
          </cell>
          <cell r="R58">
            <v>16</v>
          </cell>
          <cell r="T58">
            <v>9</v>
          </cell>
        </row>
        <row r="59">
          <cell r="F59">
            <v>12</v>
          </cell>
          <cell r="H59">
            <v>13</v>
          </cell>
          <cell r="R59">
            <v>22</v>
          </cell>
          <cell r="T59">
            <v>20</v>
          </cell>
        </row>
        <row r="65">
          <cell r="F65">
            <v>8</v>
          </cell>
          <cell r="H65">
            <v>12</v>
          </cell>
        </row>
        <row r="66">
          <cell r="F66">
            <v>10</v>
          </cell>
          <cell r="H66">
            <v>16</v>
          </cell>
        </row>
        <row r="67">
          <cell r="F67">
            <v>10</v>
          </cell>
          <cell r="H67">
            <v>11</v>
          </cell>
        </row>
        <row r="68">
          <cell r="F68">
            <v>6</v>
          </cell>
          <cell r="H68">
            <v>14</v>
          </cell>
        </row>
      </sheetData>
      <sheetData sheetId="3">
        <row r="10">
          <cell r="F10">
            <v>9</v>
          </cell>
          <cell r="H10">
            <v>21</v>
          </cell>
          <cell r="R10">
            <v>12</v>
          </cell>
          <cell r="T10">
            <v>14</v>
          </cell>
        </row>
        <row r="11">
          <cell r="F11">
            <v>23</v>
          </cell>
          <cell r="H11">
            <v>9</v>
          </cell>
          <cell r="R11">
            <v>15</v>
          </cell>
          <cell r="T11">
            <v>14</v>
          </cell>
        </row>
        <row r="12">
          <cell r="F12">
            <v>21</v>
          </cell>
          <cell r="H12">
            <v>8</v>
          </cell>
          <cell r="R12">
            <v>14</v>
          </cell>
          <cell r="T12">
            <v>8</v>
          </cell>
        </row>
        <row r="13">
          <cell r="F13">
            <v>13</v>
          </cell>
          <cell r="H13">
            <v>9</v>
          </cell>
          <cell r="R13">
            <v>12</v>
          </cell>
          <cell r="T13">
            <v>12</v>
          </cell>
        </row>
        <row r="17">
          <cell r="F17">
            <v>15</v>
          </cell>
          <cell r="H17">
            <v>17</v>
          </cell>
          <cell r="R17">
            <v>8</v>
          </cell>
          <cell r="T17">
            <v>11</v>
          </cell>
        </row>
        <row r="18">
          <cell r="F18">
            <v>11</v>
          </cell>
          <cell r="H18">
            <v>14</v>
          </cell>
          <cell r="R18">
            <v>10</v>
          </cell>
          <cell r="T18">
            <v>25</v>
          </cell>
        </row>
        <row r="19">
          <cell r="F19">
            <v>21</v>
          </cell>
          <cell r="H19">
            <v>13</v>
          </cell>
          <cell r="R19">
            <v>15</v>
          </cell>
          <cell r="T19">
            <v>34</v>
          </cell>
        </row>
        <row r="20">
          <cell r="F20">
            <v>16</v>
          </cell>
          <cell r="H20">
            <v>17</v>
          </cell>
          <cell r="R20">
            <v>17</v>
          </cell>
          <cell r="T20">
            <v>16</v>
          </cell>
        </row>
        <row r="24">
          <cell r="F24">
            <v>12</v>
          </cell>
          <cell r="H24">
            <v>18</v>
          </cell>
          <cell r="R24">
            <v>10</v>
          </cell>
          <cell r="T24">
            <v>13</v>
          </cell>
        </row>
        <row r="25">
          <cell r="F25">
            <v>6</v>
          </cell>
          <cell r="H25">
            <v>19</v>
          </cell>
          <cell r="R25">
            <v>27</v>
          </cell>
          <cell r="T25">
            <v>13</v>
          </cell>
        </row>
        <row r="26">
          <cell r="F26">
            <v>18</v>
          </cell>
          <cell r="H26">
            <v>9</v>
          </cell>
          <cell r="R26">
            <v>10</v>
          </cell>
          <cell r="T26">
            <v>27</v>
          </cell>
        </row>
        <row r="27">
          <cell r="F27">
            <v>10</v>
          </cell>
          <cell r="H27">
            <v>17</v>
          </cell>
          <cell r="R27">
            <v>13</v>
          </cell>
          <cell r="T27">
            <v>13</v>
          </cell>
        </row>
        <row r="31">
          <cell r="F31">
            <v>20</v>
          </cell>
          <cell r="H31">
            <v>5</v>
          </cell>
          <cell r="R31">
            <v>11</v>
          </cell>
          <cell r="T31">
            <v>10</v>
          </cell>
        </row>
        <row r="32">
          <cell r="F32">
            <v>11</v>
          </cell>
          <cell r="H32">
            <v>23</v>
          </cell>
          <cell r="R32">
            <v>14</v>
          </cell>
          <cell r="T32">
            <v>15</v>
          </cell>
        </row>
        <row r="33">
          <cell r="F33">
            <v>25</v>
          </cell>
          <cell r="H33">
            <v>11</v>
          </cell>
          <cell r="R33">
            <v>14</v>
          </cell>
          <cell r="T33">
            <v>9</v>
          </cell>
        </row>
        <row r="34">
          <cell r="F34">
            <v>27</v>
          </cell>
          <cell r="H34">
            <v>11</v>
          </cell>
          <cell r="R34">
            <v>13</v>
          </cell>
          <cell r="T34">
            <v>12</v>
          </cell>
        </row>
        <row r="38">
          <cell r="F38">
            <v>12</v>
          </cell>
          <cell r="H38">
            <v>14</v>
          </cell>
          <cell r="R38">
            <v>7</v>
          </cell>
          <cell r="T38">
            <v>10</v>
          </cell>
        </row>
        <row r="39">
          <cell r="F39">
            <v>8</v>
          </cell>
          <cell r="H39">
            <v>11</v>
          </cell>
          <cell r="R39">
            <v>12</v>
          </cell>
          <cell r="T39">
            <v>20</v>
          </cell>
        </row>
        <row r="40">
          <cell r="F40">
            <v>14</v>
          </cell>
          <cell r="H40">
            <v>20</v>
          </cell>
          <cell r="R40">
            <v>6</v>
          </cell>
          <cell r="T40">
            <v>19</v>
          </cell>
        </row>
        <row r="41">
          <cell r="F41">
            <v>20</v>
          </cell>
          <cell r="H41">
            <v>7</v>
          </cell>
          <cell r="R41">
            <v>15</v>
          </cell>
          <cell r="T41">
            <v>15</v>
          </cell>
        </row>
        <row r="45">
          <cell r="F45">
            <v>8</v>
          </cell>
          <cell r="H45">
            <v>8</v>
          </cell>
          <cell r="R45">
            <v>12</v>
          </cell>
          <cell r="T45">
            <v>13</v>
          </cell>
        </row>
        <row r="46">
          <cell r="F46">
            <v>12</v>
          </cell>
          <cell r="H46">
            <v>18</v>
          </cell>
          <cell r="R46">
            <v>18</v>
          </cell>
          <cell r="T46">
            <v>16</v>
          </cell>
        </row>
        <row r="47">
          <cell r="F47">
            <v>25</v>
          </cell>
          <cell r="H47">
            <v>9</v>
          </cell>
          <cell r="R47">
            <v>15</v>
          </cell>
          <cell r="T47">
            <v>10</v>
          </cell>
        </row>
        <row r="48">
          <cell r="F48">
            <v>19</v>
          </cell>
          <cell r="H48">
            <v>15</v>
          </cell>
          <cell r="R48">
            <v>6</v>
          </cell>
          <cell r="T48">
            <v>17</v>
          </cell>
        </row>
        <row r="56">
          <cell r="F56">
            <v>22</v>
          </cell>
          <cell r="H56">
            <v>9</v>
          </cell>
          <cell r="R56">
            <v>11</v>
          </cell>
          <cell r="T56">
            <v>11</v>
          </cell>
        </row>
        <row r="57">
          <cell r="F57">
            <v>17</v>
          </cell>
          <cell r="H57">
            <v>12</v>
          </cell>
          <cell r="R57">
            <v>10</v>
          </cell>
          <cell r="T57">
            <v>8</v>
          </cell>
        </row>
        <row r="58">
          <cell r="F58">
            <v>15</v>
          </cell>
          <cell r="H58">
            <v>16</v>
          </cell>
          <cell r="R58">
            <v>13</v>
          </cell>
          <cell r="T58">
            <v>16</v>
          </cell>
        </row>
        <row r="59">
          <cell r="F59">
            <v>19</v>
          </cell>
          <cell r="H59">
            <v>11</v>
          </cell>
          <cell r="R59">
            <v>4</v>
          </cell>
          <cell r="T59">
            <v>13</v>
          </cell>
        </row>
        <row r="65">
          <cell r="F65">
            <v>5</v>
          </cell>
          <cell r="H65">
            <v>9</v>
          </cell>
        </row>
        <row r="66">
          <cell r="F66">
            <v>17</v>
          </cell>
          <cell r="H66">
            <v>13</v>
          </cell>
        </row>
        <row r="67">
          <cell r="F67">
            <v>16</v>
          </cell>
          <cell r="H67">
            <v>3</v>
          </cell>
        </row>
        <row r="68">
          <cell r="F68">
            <v>19</v>
          </cell>
          <cell r="H68">
            <v>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第４６回　中国中学校バスケットボール選手権大会</v>
          </cell>
        </row>
        <row r="8">
          <cell r="B8" t="str">
            <v>柳井</v>
          </cell>
          <cell r="H8" t="str">
            <v>鳥取南</v>
          </cell>
          <cell r="N8" t="str">
            <v>呉中央</v>
          </cell>
          <cell r="T8" t="str">
            <v>湖北</v>
          </cell>
        </row>
        <row r="9">
          <cell r="C9" t="str">
            <v>山口県</v>
          </cell>
          <cell r="I9" t="str">
            <v>鳥取県</v>
          </cell>
          <cell r="O9" t="str">
            <v>広島県</v>
          </cell>
          <cell r="U9" t="str">
            <v>島根県</v>
          </cell>
        </row>
        <row r="12">
          <cell r="B12" t="str">
            <v>玉島北</v>
          </cell>
          <cell r="H12" t="str">
            <v>津山西</v>
          </cell>
          <cell r="N12" t="str">
            <v>芳泉</v>
          </cell>
          <cell r="T12" t="str">
            <v>高草</v>
          </cell>
        </row>
        <row r="13">
          <cell r="C13" t="str">
            <v>岡山県</v>
          </cell>
          <cell r="I13" t="str">
            <v>岡山県</v>
          </cell>
          <cell r="O13" t="str">
            <v>岡山県</v>
          </cell>
          <cell r="U13" t="str">
            <v>鳥取県</v>
          </cell>
        </row>
        <row r="16">
          <cell r="B16" t="str">
            <v>浜田一</v>
          </cell>
          <cell r="H16" t="str">
            <v>井口</v>
          </cell>
          <cell r="N16" t="str">
            <v>桃山</v>
          </cell>
          <cell r="T16" t="str">
            <v>東陽</v>
          </cell>
        </row>
        <row r="17">
          <cell r="C17" t="str">
            <v>島根県</v>
          </cell>
          <cell r="I17" t="str">
            <v>広島県</v>
          </cell>
          <cell r="O17" t="str">
            <v>山口県</v>
          </cell>
          <cell r="U17" t="str">
            <v>岡山県</v>
          </cell>
        </row>
        <row r="24">
          <cell r="B24" t="str">
            <v>古田</v>
          </cell>
          <cell r="H24" t="str">
            <v>竜操</v>
          </cell>
          <cell r="N24" t="str">
            <v>出雲北陵</v>
          </cell>
          <cell r="T24" t="str">
            <v>後藤ヶ丘</v>
          </cell>
        </row>
        <row r="25">
          <cell r="C25" t="str">
            <v>広島県</v>
          </cell>
          <cell r="I25" t="str">
            <v>岡山県</v>
          </cell>
          <cell r="O25" t="str">
            <v>島根県</v>
          </cell>
          <cell r="U25" t="str">
            <v>鳥取県</v>
          </cell>
        </row>
        <row r="28">
          <cell r="B28" t="str">
            <v>湖東</v>
          </cell>
          <cell r="H28" t="str">
            <v>鳥取南</v>
          </cell>
          <cell r="N28" t="str">
            <v>就実</v>
          </cell>
          <cell r="T28" t="str">
            <v>国泰寺</v>
          </cell>
        </row>
        <row r="29">
          <cell r="C29" t="str">
            <v>島根県</v>
          </cell>
          <cell r="I29" t="str">
            <v>鳥取県</v>
          </cell>
          <cell r="O29" t="str">
            <v>岡山県</v>
          </cell>
          <cell r="U29" t="str">
            <v>広島県</v>
          </cell>
        </row>
        <row r="32">
          <cell r="B32" t="str">
            <v>倉敷東</v>
          </cell>
          <cell r="H32" t="str">
            <v>名陵</v>
          </cell>
          <cell r="N32" t="str">
            <v>高千帆</v>
          </cell>
          <cell r="T32" t="str">
            <v>長船</v>
          </cell>
        </row>
        <row r="33">
          <cell r="C33" t="str">
            <v>岡山県</v>
          </cell>
          <cell r="I33" t="str">
            <v>山口県</v>
          </cell>
          <cell r="O33" t="str">
            <v>山口県</v>
          </cell>
          <cell r="U33" t="str">
            <v>岡山県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D104"/>
  <sheetViews>
    <sheetView tabSelected="1" topLeftCell="A28" zoomScaleNormal="100" zoomScaleSheetLayoutView="72" workbookViewId="0">
      <selection activeCell="B25" sqref="B25:H30"/>
    </sheetView>
  </sheetViews>
  <sheetFormatPr defaultRowHeight="11.25"/>
  <cols>
    <col min="1" max="1" width="9.25" style="1" customWidth="1"/>
    <col min="2" max="4" width="2.5" style="1" customWidth="1"/>
    <col min="5" max="5" width="2.5" style="2" customWidth="1"/>
    <col min="6" max="11" width="2.5" style="1" customWidth="1"/>
    <col min="12" max="12" width="2.5" style="2" customWidth="1"/>
    <col min="13" max="18" width="2.5" style="1" customWidth="1"/>
    <col min="19" max="19" width="2.5" style="2" customWidth="1"/>
    <col min="20" max="28" width="2.5" style="1" customWidth="1"/>
    <col min="29" max="29" width="12.5" style="1" customWidth="1"/>
    <col min="30" max="30" width="6.625" style="1" customWidth="1"/>
    <col min="31" max="256" width="9" style="1"/>
    <col min="257" max="257" width="9.25" style="1" customWidth="1"/>
    <col min="258" max="284" width="2.5" style="1" customWidth="1"/>
    <col min="285" max="285" width="12.5" style="1" customWidth="1"/>
    <col min="286" max="286" width="6.625" style="1" customWidth="1"/>
    <col min="287" max="512" width="9" style="1"/>
    <col min="513" max="513" width="9.25" style="1" customWidth="1"/>
    <col min="514" max="540" width="2.5" style="1" customWidth="1"/>
    <col min="541" max="541" width="12.5" style="1" customWidth="1"/>
    <col min="542" max="542" width="6.625" style="1" customWidth="1"/>
    <col min="543" max="768" width="9" style="1"/>
    <col min="769" max="769" width="9.25" style="1" customWidth="1"/>
    <col min="770" max="796" width="2.5" style="1" customWidth="1"/>
    <col min="797" max="797" width="12.5" style="1" customWidth="1"/>
    <col min="798" max="798" width="6.625" style="1" customWidth="1"/>
    <col min="799" max="1024" width="9" style="1"/>
    <col min="1025" max="1025" width="9.25" style="1" customWidth="1"/>
    <col min="1026" max="1052" width="2.5" style="1" customWidth="1"/>
    <col min="1053" max="1053" width="12.5" style="1" customWidth="1"/>
    <col min="1054" max="1054" width="6.625" style="1" customWidth="1"/>
    <col min="1055" max="1280" width="9" style="1"/>
    <col min="1281" max="1281" width="9.25" style="1" customWidth="1"/>
    <col min="1282" max="1308" width="2.5" style="1" customWidth="1"/>
    <col min="1309" max="1309" width="12.5" style="1" customWidth="1"/>
    <col min="1310" max="1310" width="6.625" style="1" customWidth="1"/>
    <col min="1311" max="1536" width="9" style="1"/>
    <col min="1537" max="1537" width="9.25" style="1" customWidth="1"/>
    <col min="1538" max="1564" width="2.5" style="1" customWidth="1"/>
    <col min="1565" max="1565" width="12.5" style="1" customWidth="1"/>
    <col min="1566" max="1566" width="6.625" style="1" customWidth="1"/>
    <col min="1567" max="1792" width="9" style="1"/>
    <col min="1793" max="1793" width="9.25" style="1" customWidth="1"/>
    <col min="1794" max="1820" width="2.5" style="1" customWidth="1"/>
    <col min="1821" max="1821" width="12.5" style="1" customWidth="1"/>
    <col min="1822" max="1822" width="6.625" style="1" customWidth="1"/>
    <col min="1823" max="2048" width="9" style="1"/>
    <col min="2049" max="2049" width="9.25" style="1" customWidth="1"/>
    <col min="2050" max="2076" width="2.5" style="1" customWidth="1"/>
    <col min="2077" max="2077" width="12.5" style="1" customWidth="1"/>
    <col min="2078" max="2078" width="6.625" style="1" customWidth="1"/>
    <col min="2079" max="2304" width="9" style="1"/>
    <col min="2305" max="2305" width="9.25" style="1" customWidth="1"/>
    <col min="2306" max="2332" width="2.5" style="1" customWidth="1"/>
    <col min="2333" max="2333" width="12.5" style="1" customWidth="1"/>
    <col min="2334" max="2334" width="6.625" style="1" customWidth="1"/>
    <col min="2335" max="2560" width="9" style="1"/>
    <col min="2561" max="2561" width="9.25" style="1" customWidth="1"/>
    <col min="2562" max="2588" width="2.5" style="1" customWidth="1"/>
    <col min="2589" max="2589" width="12.5" style="1" customWidth="1"/>
    <col min="2590" max="2590" width="6.625" style="1" customWidth="1"/>
    <col min="2591" max="2816" width="9" style="1"/>
    <col min="2817" max="2817" width="9.25" style="1" customWidth="1"/>
    <col min="2818" max="2844" width="2.5" style="1" customWidth="1"/>
    <col min="2845" max="2845" width="12.5" style="1" customWidth="1"/>
    <col min="2846" max="2846" width="6.625" style="1" customWidth="1"/>
    <col min="2847" max="3072" width="9" style="1"/>
    <col min="3073" max="3073" width="9.25" style="1" customWidth="1"/>
    <col min="3074" max="3100" width="2.5" style="1" customWidth="1"/>
    <col min="3101" max="3101" width="12.5" style="1" customWidth="1"/>
    <col min="3102" max="3102" width="6.625" style="1" customWidth="1"/>
    <col min="3103" max="3328" width="9" style="1"/>
    <col min="3329" max="3329" width="9.25" style="1" customWidth="1"/>
    <col min="3330" max="3356" width="2.5" style="1" customWidth="1"/>
    <col min="3357" max="3357" width="12.5" style="1" customWidth="1"/>
    <col min="3358" max="3358" width="6.625" style="1" customWidth="1"/>
    <col min="3359" max="3584" width="9" style="1"/>
    <col min="3585" max="3585" width="9.25" style="1" customWidth="1"/>
    <col min="3586" max="3612" width="2.5" style="1" customWidth="1"/>
    <col min="3613" max="3613" width="12.5" style="1" customWidth="1"/>
    <col min="3614" max="3614" width="6.625" style="1" customWidth="1"/>
    <col min="3615" max="3840" width="9" style="1"/>
    <col min="3841" max="3841" width="9.25" style="1" customWidth="1"/>
    <col min="3842" max="3868" width="2.5" style="1" customWidth="1"/>
    <col min="3869" max="3869" width="12.5" style="1" customWidth="1"/>
    <col min="3870" max="3870" width="6.625" style="1" customWidth="1"/>
    <col min="3871" max="4096" width="9" style="1"/>
    <col min="4097" max="4097" width="9.25" style="1" customWidth="1"/>
    <col min="4098" max="4124" width="2.5" style="1" customWidth="1"/>
    <col min="4125" max="4125" width="12.5" style="1" customWidth="1"/>
    <col min="4126" max="4126" width="6.625" style="1" customWidth="1"/>
    <col min="4127" max="4352" width="9" style="1"/>
    <col min="4353" max="4353" width="9.25" style="1" customWidth="1"/>
    <col min="4354" max="4380" width="2.5" style="1" customWidth="1"/>
    <col min="4381" max="4381" width="12.5" style="1" customWidth="1"/>
    <col min="4382" max="4382" width="6.625" style="1" customWidth="1"/>
    <col min="4383" max="4608" width="9" style="1"/>
    <col min="4609" max="4609" width="9.25" style="1" customWidth="1"/>
    <col min="4610" max="4636" width="2.5" style="1" customWidth="1"/>
    <col min="4637" max="4637" width="12.5" style="1" customWidth="1"/>
    <col min="4638" max="4638" width="6.625" style="1" customWidth="1"/>
    <col min="4639" max="4864" width="9" style="1"/>
    <col min="4865" max="4865" width="9.25" style="1" customWidth="1"/>
    <col min="4866" max="4892" width="2.5" style="1" customWidth="1"/>
    <col min="4893" max="4893" width="12.5" style="1" customWidth="1"/>
    <col min="4894" max="4894" width="6.625" style="1" customWidth="1"/>
    <col min="4895" max="5120" width="9" style="1"/>
    <col min="5121" max="5121" width="9.25" style="1" customWidth="1"/>
    <col min="5122" max="5148" width="2.5" style="1" customWidth="1"/>
    <col min="5149" max="5149" width="12.5" style="1" customWidth="1"/>
    <col min="5150" max="5150" width="6.625" style="1" customWidth="1"/>
    <col min="5151" max="5376" width="9" style="1"/>
    <col min="5377" max="5377" width="9.25" style="1" customWidth="1"/>
    <col min="5378" max="5404" width="2.5" style="1" customWidth="1"/>
    <col min="5405" max="5405" width="12.5" style="1" customWidth="1"/>
    <col min="5406" max="5406" width="6.625" style="1" customWidth="1"/>
    <col min="5407" max="5632" width="9" style="1"/>
    <col min="5633" max="5633" width="9.25" style="1" customWidth="1"/>
    <col min="5634" max="5660" width="2.5" style="1" customWidth="1"/>
    <col min="5661" max="5661" width="12.5" style="1" customWidth="1"/>
    <col min="5662" max="5662" width="6.625" style="1" customWidth="1"/>
    <col min="5663" max="5888" width="9" style="1"/>
    <col min="5889" max="5889" width="9.25" style="1" customWidth="1"/>
    <col min="5890" max="5916" width="2.5" style="1" customWidth="1"/>
    <col min="5917" max="5917" width="12.5" style="1" customWidth="1"/>
    <col min="5918" max="5918" width="6.625" style="1" customWidth="1"/>
    <col min="5919" max="6144" width="9" style="1"/>
    <col min="6145" max="6145" width="9.25" style="1" customWidth="1"/>
    <col min="6146" max="6172" width="2.5" style="1" customWidth="1"/>
    <col min="6173" max="6173" width="12.5" style="1" customWidth="1"/>
    <col min="6174" max="6174" width="6.625" style="1" customWidth="1"/>
    <col min="6175" max="6400" width="9" style="1"/>
    <col min="6401" max="6401" width="9.25" style="1" customWidth="1"/>
    <col min="6402" max="6428" width="2.5" style="1" customWidth="1"/>
    <col min="6429" max="6429" width="12.5" style="1" customWidth="1"/>
    <col min="6430" max="6430" width="6.625" style="1" customWidth="1"/>
    <col min="6431" max="6656" width="9" style="1"/>
    <col min="6657" max="6657" width="9.25" style="1" customWidth="1"/>
    <col min="6658" max="6684" width="2.5" style="1" customWidth="1"/>
    <col min="6685" max="6685" width="12.5" style="1" customWidth="1"/>
    <col min="6686" max="6686" width="6.625" style="1" customWidth="1"/>
    <col min="6687" max="6912" width="9" style="1"/>
    <col min="6913" max="6913" width="9.25" style="1" customWidth="1"/>
    <col min="6914" max="6940" width="2.5" style="1" customWidth="1"/>
    <col min="6941" max="6941" width="12.5" style="1" customWidth="1"/>
    <col min="6942" max="6942" width="6.625" style="1" customWidth="1"/>
    <col min="6943" max="7168" width="9" style="1"/>
    <col min="7169" max="7169" width="9.25" style="1" customWidth="1"/>
    <col min="7170" max="7196" width="2.5" style="1" customWidth="1"/>
    <col min="7197" max="7197" width="12.5" style="1" customWidth="1"/>
    <col min="7198" max="7198" width="6.625" style="1" customWidth="1"/>
    <col min="7199" max="7424" width="9" style="1"/>
    <col min="7425" max="7425" width="9.25" style="1" customWidth="1"/>
    <col min="7426" max="7452" width="2.5" style="1" customWidth="1"/>
    <col min="7453" max="7453" width="12.5" style="1" customWidth="1"/>
    <col min="7454" max="7454" width="6.625" style="1" customWidth="1"/>
    <col min="7455" max="7680" width="9" style="1"/>
    <col min="7681" max="7681" width="9.25" style="1" customWidth="1"/>
    <col min="7682" max="7708" width="2.5" style="1" customWidth="1"/>
    <col min="7709" max="7709" width="12.5" style="1" customWidth="1"/>
    <col min="7710" max="7710" width="6.625" style="1" customWidth="1"/>
    <col min="7711" max="7936" width="9" style="1"/>
    <col min="7937" max="7937" width="9.25" style="1" customWidth="1"/>
    <col min="7938" max="7964" width="2.5" style="1" customWidth="1"/>
    <col min="7965" max="7965" width="12.5" style="1" customWidth="1"/>
    <col min="7966" max="7966" width="6.625" style="1" customWidth="1"/>
    <col min="7967" max="8192" width="9" style="1"/>
    <col min="8193" max="8193" width="9.25" style="1" customWidth="1"/>
    <col min="8194" max="8220" width="2.5" style="1" customWidth="1"/>
    <col min="8221" max="8221" width="12.5" style="1" customWidth="1"/>
    <col min="8222" max="8222" width="6.625" style="1" customWidth="1"/>
    <col min="8223" max="8448" width="9" style="1"/>
    <col min="8449" max="8449" width="9.25" style="1" customWidth="1"/>
    <col min="8450" max="8476" width="2.5" style="1" customWidth="1"/>
    <col min="8477" max="8477" width="12.5" style="1" customWidth="1"/>
    <col min="8478" max="8478" width="6.625" style="1" customWidth="1"/>
    <col min="8479" max="8704" width="9" style="1"/>
    <col min="8705" max="8705" width="9.25" style="1" customWidth="1"/>
    <col min="8706" max="8732" width="2.5" style="1" customWidth="1"/>
    <col min="8733" max="8733" width="12.5" style="1" customWidth="1"/>
    <col min="8734" max="8734" width="6.625" style="1" customWidth="1"/>
    <col min="8735" max="8960" width="9" style="1"/>
    <col min="8961" max="8961" width="9.25" style="1" customWidth="1"/>
    <col min="8962" max="8988" width="2.5" style="1" customWidth="1"/>
    <col min="8989" max="8989" width="12.5" style="1" customWidth="1"/>
    <col min="8990" max="8990" width="6.625" style="1" customWidth="1"/>
    <col min="8991" max="9216" width="9" style="1"/>
    <col min="9217" max="9217" width="9.25" style="1" customWidth="1"/>
    <col min="9218" max="9244" width="2.5" style="1" customWidth="1"/>
    <col min="9245" max="9245" width="12.5" style="1" customWidth="1"/>
    <col min="9246" max="9246" width="6.625" style="1" customWidth="1"/>
    <col min="9247" max="9472" width="9" style="1"/>
    <col min="9473" max="9473" width="9.25" style="1" customWidth="1"/>
    <col min="9474" max="9500" width="2.5" style="1" customWidth="1"/>
    <col min="9501" max="9501" width="12.5" style="1" customWidth="1"/>
    <col min="9502" max="9502" width="6.625" style="1" customWidth="1"/>
    <col min="9503" max="9728" width="9" style="1"/>
    <col min="9729" max="9729" width="9.25" style="1" customWidth="1"/>
    <col min="9730" max="9756" width="2.5" style="1" customWidth="1"/>
    <col min="9757" max="9757" width="12.5" style="1" customWidth="1"/>
    <col min="9758" max="9758" width="6.625" style="1" customWidth="1"/>
    <col min="9759" max="9984" width="9" style="1"/>
    <col min="9985" max="9985" width="9.25" style="1" customWidth="1"/>
    <col min="9986" max="10012" width="2.5" style="1" customWidth="1"/>
    <col min="10013" max="10013" width="12.5" style="1" customWidth="1"/>
    <col min="10014" max="10014" width="6.625" style="1" customWidth="1"/>
    <col min="10015" max="10240" width="9" style="1"/>
    <col min="10241" max="10241" width="9.25" style="1" customWidth="1"/>
    <col min="10242" max="10268" width="2.5" style="1" customWidth="1"/>
    <col min="10269" max="10269" width="12.5" style="1" customWidth="1"/>
    <col min="10270" max="10270" width="6.625" style="1" customWidth="1"/>
    <col min="10271" max="10496" width="9" style="1"/>
    <col min="10497" max="10497" width="9.25" style="1" customWidth="1"/>
    <col min="10498" max="10524" width="2.5" style="1" customWidth="1"/>
    <col min="10525" max="10525" width="12.5" style="1" customWidth="1"/>
    <col min="10526" max="10526" width="6.625" style="1" customWidth="1"/>
    <col min="10527" max="10752" width="9" style="1"/>
    <col min="10753" max="10753" width="9.25" style="1" customWidth="1"/>
    <col min="10754" max="10780" width="2.5" style="1" customWidth="1"/>
    <col min="10781" max="10781" width="12.5" style="1" customWidth="1"/>
    <col min="10782" max="10782" width="6.625" style="1" customWidth="1"/>
    <col min="10783" max="11008" width="9" style="1"/>
    <col min="11009" max="11009" width="9.25" style="1" customWidth="1"/>
    <col min="11010" max="11036" width="2.5" style="1" customWidth="1"/>
    <col min="11037" max="11037" width="12.5" style="1" customWidth="1"/>
    <col min="11038" max="11038" width="6.625" style="1" customWidth="1"/>
    <col min="11039" max="11264" width="9" style="1"/>
    <col min="11265" max="11265" width="9.25" style="1" customWidth="1"/>
    <col min="11266" max="11292" width="2.5" style="1" customWidth="1"/>
    <col min="11293" max="11293" width="12.5" style="1" customWidth="1"/>
    <col min="11294" max="11294" width="6.625" style="1" customWidth="1"/>
    <col min="11295" max="11520" width="9" style="1"/>
    <col min="11521" max="11521" width="9.25" style="1" customWidth="1"/>
    <col min="11522" max="11548" width="2.5" style="1" customWidth="1"/>
    <col min="11549" max="11549" width="12.5" style="1" customWidth="1"/>
    <col min="11550" max="11550" width="6.625" style="1" customWidth="1"/>
    <col min="11551" max="11776" width="9" style="1"/>
    <col min="11777" max="11777" width="9.25" style="1" customWidth="1"/>
    <col min="11778" max="11804" width="2.5" style="1" customWidth="1"/>
    <col min="11805" max="11805" width="12.5" style="1" customWidth="1"/>
    <col min="11806" max="11806" width="6.625" style="1" customWidth="1"/>
    <col min="11807" max="12032" width="9" style="1"/>
    <col min="12033" max="12033" width="9.25" style="1" customWidth="1"/>
    <col min="12034" max="12060" width="2.5" style="1" customWidth="1"/>
    <col min="12061" max="12061" width="12.5" style="1" customWidth="1"/>
    <col min="12062" max="12062" width="6.625" style="1" customWidth="1"/>
    <col min="12063" max="12288" width="9" style="1"/>
    <col min="12289" max="12289" width="9.25" style="1" customWidth="1"/>
    <col min="12290" max="12316" width="2.5" style="1" customWidth="1"/>
    <col min="12317" max="12317" width="12.5" style="1" customWidth="1"/>
    <col min="12318" max="12318" width="6.625" style="1" customWidth="1"/>
    <col min="12319" max="12544" width="9" style="1"/>
    <col min="12545" max="12545" width="9.25" style="1" customWidth="1"/>
    <col min="12546" max="12572" width="2.5" style="1" customWidth="1"/>
    <col min="12573" max="12573" width="12.5" style="1" customWidth="1"/>
    <col min="12574" max="12574" width="6.625" style="1" customWidth="1"/>
    <col min="12575" max="12800" width="9" style="1"/>
    <col min="12801" max="12801" width="9.25" style="1" customWidth="1"/>
    <col min="12802" max="12828" width="2.5" style="1" customWidth="1"/>
    <col min="12829" max="12829" width="12.5" style="1" customWidth="1"/>
    <col min="12830" max="12830" width="6.625" style="1" customWidth="1"/>
    <col min="12831" max="13056" width="9" style="1"/>
    <col min="13057" max="13057" width="9.25" style="1" customWidth="1"/>
    <col min="13058" max="13084" width="2.5" style="1" customWidth="1"/>
    <col min="13085" max="13085" width="12.5" style="1" customWidth="1"/>
    <col min="13086" max="13086" width="6.625" style="1" customWidth="1"/>
    <col min="13087" max="13312" width="9" style="1"/>
    <col min="13313" max="13313" width="9.25" style="1" customWidth="1"/>
    <col min="13314" max="13340" width="2.5" style="1" customWidth="1"/>
    <col min="13341" max="13341" width="12.5" style="1" customWidth="1"/>
    <col min="13342" max="13342" width="6.625" style="1" customWidth="1"/>
    <col min="13343" max="13568" width="9" style="1"/>
    <col min="13569" max="13569" width="9.25" style="1" customWidth="1"/>
    <col min="13570" max="13596" width="2.5" style="1" customWidth="1"/>
    <col min="13597" max="13597" width="12.5" style="1" customWidth="1"/>
    <col min="13598" max="13598" width="6.625" style="1" customWidth="1"/>
    <col min="13599" max="13824" width="9" style="1"/>
    <col min="13825" max="13825" width="9.25" style="1" customWidth="1"/>
    <col min="13826" max="13852" width="2.5" style="1" customWidth="1"/>
    <col min="13853" max="13853" width="12.5" style="1" customWidth="1"/>
    <col min="13854" max="13854" width="6.625" style="1" customWidth="1"/>
    <col min="13855" max="14080" width="9" style="1"/>
    <col min="14081" max="14081" width="9.25" style="1" customWidth="1"/>
    <col min="14082" max="14108" width="2.5" style="1" customWidth="1"/>
    <col min="14109" max="14109" width="12.5" style="1" customWidth="1"/>
    <col min="14110" max="14110" width="6.625" style="1" customWidth="1"/>
    <col min="14111" max="14336" width="9" style="1"/>
    <col min="14337" max="14337" width="9.25" style="1" customWidth="1"/>
    <col min="14338" max="14364" width="2.5" style="1" customWidth="1"/>
    <col min="14365" max="14365" width="12.5" style="1" customWidth="1"/>
    <col min="14366" max="14366" width="6.625" style="1" customWidth="1"/>
    <col min="14367" max="14592" width="9" style="1"/>
    <col min="14593" max="14593" width="9.25" style="1" customWidth="1"/>
    <col min="14594" max="14620" width="2.5" style="1" customWidth="1"/>
    <col min="14621" max="14621" width="12.5" style="1" customWidth="1"/>
    <col min="14622" max="14622" width="6.625" style="1" customWidth="1"/>
    <col min="14623" max="14848" width="9" style="1"/>
    <col min="14849" max="14849" width="9.25" style="1" customWidth="1"/>
    <col min="14850" max="14876" width="2.5" style="1" customWidth="1"/>
    <col min="14877" max="14877" width="12.5" style="1" customWidth="1"/>
    <col min="14878" max="14878" width="6.625" style="1" customWidth="1"/>
    <col min="14879" max="15104" width="9" style="1"/>
    <col min="15105" max="15105" width="9.25" style="1" customWidth="1"/>
    <col min="15106" max="15132" width="2.5" style="1" customWidth="1"/>
    <col min="15133" max="15133" width="12.5" style="1" customWidth="1"/>
    <col min="15134" max="15134" width="6.625" style="1" customWidth="1"/>
    <col min="15135" max="15360" width="9" style="1"/>
    <col min="15361" max="15361" width="9.25" style="1" customWidth="1"/>
    <col min="15362" max="15388" width="2.5" style="1" customWidth="1"/>
    <col min="15389" max="15389" width="12.5" style="1" customWidth="1"/>
    <col min="15390" max="15390" width="6.625" style="1" customWidth="1"/>
    <col min="15391" max="15616" width="9" style="1"/>
    <col min="15617" max="15617" width="9.25" style="1" customWidth="1"/>
    <col min="15618" max="15644" width="2.5" style="1" customWidth="1"/>
    <col min="15645" max="15645" width="12.5" style="1" customWidth="1"/>
    <col min="15646" max="15646" width="6.625" style="1" customWidth="1"/>
    <col min="15647" max="15872" width="9" style="1"/>
    <col min="15873" max="15873" width="9.25" style="1" customWidth="1"/>
    <col min="15874" max="15900" width="2.5" style="1" customWidth="1"/>
    <col min="15901" max="15901" width="12.5" style="1" customWidth="1"/>
    <col min="15902" max="15902" width="6.625" style="1" customWidth="1"/>
    <col min="15903" max="16128" width="9" style="1"/>
    <col min="16129" max="16129" width="9.25" style="1" customWidth="1"/>
    <col min="16130" max="16156" width="2.5" style="1" customWidth="1"/>
    <col min="16157" max="16157" width="12.5" style="1" customWidth="1"/>
    <col min="16158" max="16158" width="6.625" style="1" customWidth="1"/>
    <col min="16159" max="16384" width="9" style="1"/>
  </cols>
  <sheetData>
    <row r="1" spans="1:30" ht="18.75" customHeight="1">
      <c r="A1" s="102" t="str">
        <f>[1]抽選結果!A1</f>
        <v>第４６回　中国中学校バスケットボール選手権大会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:30" ht="15" customHeight="1">
      <c r="A2" s="73" t="s">
        <v>29</v>
      </c>
      <c r="B2" s="73"/>
      <c r="C2" s="73"/>
      <c r="D2" s="73"/>
      <c r="E2" s="73"/>
      <c r="F2" s="73"/>
      <c r="G2" s="73"/>
      <c r="H2" s="73"/>
      <c r="I2" s="73"/>
      <c r="J2" s="73"/>
      <c r="K2" s="104"/>
      <c r="L2" s="104"/>
      <c r="V2" s="103"/>
      <c r="W2" s="103"/>
      <c r="X2" s="103"/>
      <c r="Y2" s="103"/>
      <c r="Z2" s="103"/>
      <c r="AA2" s="103"/>
      <c r="AB2" s="103"/>
    </row>
    <row r="3" spans="1:30" ht="8.25" customHeight="1">
      <c r="A3" s="3"/>
    </row>
    <row r="4" spans="1:30" ht="11.25" customHeight="1">
      <c r="A4" s="4" t="s">
        <v>30</v>
      </c>
      <c r="B4" s="99" t="str">
        <f>A6</f>
        <v>柳井</v>
      </c>
      <c r="C4" s="100"/>
      <c r="D4" s="100"/>
      <c r="E4" s="96" t="str">
        <f>A8</f>
        <v>(山口県)</v>
      </c>
      <c r="F4" s="96"/>
      <c r="G4" s="96"/>
      <c r="H4" s="5"/>
      <c r="I4" s="99" t="str">
        <f>A12</f>
        <v>玉島北</v>
      </c>
      <c r="J4" s="100"/>
      <c r="K4" s="100"/>
      <c r="L4" s="96" t="str">
        <f>A14</f>
        <v>(岡山県)</v>
      </c>
      <c r="M4" s="96"/>
      <c r="N4" s="96"/>
      <c r="O4" s="5"/>
      <c r="P4" s="99" t="str">
        <f>A18</f>
        <v>浜田一</v>
      </c>
      <c r="Q4" s="100"/>
      <c r="R4" s="100"/>
      <c r="S4" s="105" t="str">
        <f>A20</f>
        <v>(島根県)</v>
      </c>
      <c r="T4" s="105"/>
      <c r="U4" s="105"/>
      <c r="V4" s="5"/>
      <c r="W4" s="95" t="s">
        <v>2</v>
      </c>
      <c r="X4" s="96"/>
      <c r="Y4" s="97"/>
      <c r="Z4" s="95" t="s">
        <v>3</v>
      </c>
      <c r="AA4" s="96"/>
      <c r="AB4" s="97"/>
    </row>
    <row r="5" spans="1:30" ht="9" customHeight="1">
      <c r="A5" s="6"/>
      <c r="B5" s="86"/>
      <c r="C5" s="87"/>
      <c r="D5" s="87"/>
      <c r="E5" s="87"/>
      <c r="F5" s="87"/>
      <c r="G5" s="87"/>
      <c r="H5" s="88"/>
      <c r="I5" s="84" t="str">
        <f>IF(I7&lt;O7,"●","○")</f>
        <v>○</v>
      </c>
      <c r="J5" s="7"/>
      <c r="K5" s="7"/>
      <c r="L5" s="8"/>
      <c r="M5" s="7"/>
      <c r="N5" s="7"/>
      <c r="O5" s="85"/>
      <c r="P5" s="84" t="str">
        <f>IF(P7&lt;V7,"●","○")</f>
        <v>○</v>
      </c>
      <c r="Q5" s="7"/>
      <c r="R5" s="7"/>
      <c r="S5" s="8"/>
      <c r="T5" s="7"/>
      <c r="U5" s="7"/>
      <c r="V5" s="85"/>
      <c r="W5" s="9"/>
      <c r="X5" s="8"/>
      <c r="Y5" s="10"/>
      <c r="Z5" s="9"/>
      <c r="AA5" s="7"/>
      <c r="AB5" s="11"/>
    </row>
    <row r="6" spans="1:30" ht="9" customHeight="1">
      <c r="A6" s="61" t="str">
        <f>[1]抽選結果!B8</f>
        <v>柳井</v>
      </c>
      <c r="B6" s="89"/>
      <c r="C6" s="90"/>
      <c r="D6" s="90"/>
      <c r="E6" s="90"/>
      <c r="F6" s="90"/>
      <c r="G6" s="90"/>
      <c r="H6" s="91"/>
      <c r="I6" s="71"/>
      <c r="J6" s="12"/>
      <c r="K6" s="13">
        <f>'[1]試合結果（男子）'!F10</f>
        <v>9</v>
      </c>
      <c r="L6" s="20" t="s">
        <v>31</v>
      </c>
      <c r="M6" s="13">
        <f>'[1]試合結果（男子）'!H10</f>
        <v>21</v>
      </c>
      <c r="N6" s="11"/>
      <c r="O6" s="63"/>
      <c r="P6" s="71"/>
      <c r="Q6" s="12"/>
      <c r="R6" s="13">
        <f>'[1]試合結果（男子）'!H24</f>
        <v>18</v>
      </c>
      <c r="S6" s="20" t="s">
        <v>31</v>
      </c>
      <c r="T6" s="13">
        <f>'[1]試合結果（男子）'!F24</f>
        <v>12</v>
      </c>
      <c r="U6" s="11"/>
      <c r="V6" s="63"/>
      <c r="W6" s="15"/>
      <c r="X6" s="20"/>
      <c r="Y6" s="16"/>
      <c r="Z6" s="15"/>
      <c r="AA6" s="13"/>
      <c r="AB6" s="17"/>
      <c r="AC6" s="18" t="s">
        <v>5</v>
      </c>
      <c r="AD6" s="1">
        <f>I7+P7</f>
        <v>129</v>
      </c>
    </row>
    <row r="7" spans="1:30" ht="9" customHeight="1">
      <c r="A7" s="61"/>
      <c r="B7" s="89"/>
      <c r="C7" s="90"/>
      <c r="D7" s="90"/>
      <c r="E7" s="90"/>
      <c r="F7" s="90"/>
      <c r="G7" s="90"/>
      <c r="H7" s="91"/>
      <c r="I7" s="61">
        <f>SUM(K6:K9)</f>
        <v>66</v>
      </c>
      <c r="J7" s="19"/>
      <c r="K7" s="13">
        <f>'[1]試合結果（男子）'!F11</f>
        <v>23</v>
      </c>
      <c r="L7" s="20" t="s">
        <v>31</v>
      </c>
      <c r="M7" s="13">
        <f>'[1]試合結果（男子）'!H11</f>
        <v>9</v>
      </c>
      <c r="N7" s="17"/>
      <c r="O7" s="61">
        <f>SUM(M6:M9)</f>
        <v>47</v>
      </c>
      <c r="P7" s="61">
        <f>SUM(R6:R9)</f>
        <v>63</v>
      </c>
      <c r="Q7" s="19"/>
      <c r="R7" s="13">
        <f>'[1]試合結果（男子）'!H25</f>
        <v>19</v>
      </c>
      <c r="S7" s="20" t="s">
        <v>31</v>
      </c>
      <c r="T7" s="13">
        <f>'[1]試合結果（男子）'!F25</f>
        <v>6</v>
      </c>
      <c r="U7" s="17"/>
      <c r="V7" s="61">
        <f>SUM(T6:T9)</f>
        <v>46</v>
      </c>
      <c r="W7" s="83">
        <f>COUNTIF(B5:V5,"○")</f>
        <v>2</v>
      </c>
      <c r="X7" s="56" t="s">
        <v>31</v>
      </c>
      <c r="Y7" s="98">
        <f>COUNTIF(B5:V5,"●")</f>
        <v>0</v>
      </c>
      <c r="Z7" s="71" t="str">
        <f>RANK(W7,W7:W20)&amp;"位"</f>
        <v>1位</v>
      </c>
      <c r="AA7" s="56"/>
      <c r="AB7" s="63"/>
      <c r="AC7" s="18" t="s">
        <v>7</v>
      </c>
      <c r="AD7" s="1">
        <f>O7+V7</f>
        <v>93</v>
      </c>
    </row>
    <row r="8" spans="1:30" ht="9" customHeight="1">
      <c r="A8" s="101" t="str">
        <f>"("&amp;[1]抽選結果!C9&amp;")"</f>
        <v>(山口県)</v>
      </c>
      <c r="B8" s="89"/>
      <c r="C8" s="90"/>
      <c r="D8" s="90"/>
      <c r="E8" s="90"/>
      <c r="F8" s="90"/>
      <c r="G8" s="90"/>
      <c r="H8" s="91"/>
      <c r="I8" s="61"/>
      <c r="J8" s="19"/>
      <c r="K8" s="13">
        <f>'[1]試合結果（男子）'!F12</f>
        <v>21</v>
      </c>
      <c r="L8" s="20" t="s">
        <v>31</v>
      </c>
      <c r="M8" s="13">
        <f>'[1]試合結果（男子）'!H12</f>
        <v>8</v>
      </c>
      <c r="N8" s="17"/>
      <c r="O8" s="61"/>
      <c r="P8" s="61"/>
      <c r="Q8" s="19"/>
      <c r="R8" s="13">
        <f>'[1]試合結果（男子）'!H26</f>
        <v>9</v>
      </c>
      <c r="S8" s="20" t="s">
        <v>31</v>
      </c>
      <c r="T8" s="13">
        <f>'[1]試合結果（男子）'!F26</f>
        <v>18</v>
      </c>
      <c r="U8" s="17"/>
      <c r="V8" s="61"/>
      <c r="W8" s="83"/>
      <c r="X8" s="56"/>
      <c r="Y8" s="98"/>
      <c r="Z8" s="71"/>
      <c r="AA8" s="56"/>
      <c r="AB8" s="63"/>
      <c r="AC8" s="18" t="s">
        <v>32</v>
      </c>
      <c r="AD8" s="1">
        <f>AD6/AD7</f>
        <v>1.3870967741935485</v>
      </c>
    </row>
    <row r="9" spans="1:30" ht="9" customHeight="1">
      <c r="A9" s="101"/>
      <c r="B9" s="89"/>
      <c r="C9" s="90"/>
      <c r="D9" s="90"/>
      <c r="E9" s="90"/>
      <c r="F9" s="90"/>
      <c r="G9" s="90"/>
      <c r="H9" s="91"/>
      <c r="I9" s="19"/>
      <c r="J9" s="21"/>
      <c r="K9" s="13">
        <f>'[1]試合結果（男子）'!F13</f>
        <v>13</v>
      </c>
      <c r="L9" s="20" t="s">
        <v>31</v>
      </c>
      <c r="M9" s="13">
        <f>'[1]試合結果（男子）'!H13</f>
        <v>9</v>
      </c>
      <c r="N9" s="22"/>
      <c r="O9" s="17"/>
      <c r="P9" s="19"/>
      <c r="Q9" s="21"/>
      <c r="R9" s="13">
        <f>'[1]試合結果（男子）'!H27</f>
        <v>17</v>
      </c>
      <c r="S9" s="20" t="s">
        <v>31</v>
      </c>
      <c r="T9" s="13">
        <f>'[1]試合結果（男子）'!F27</f>
        <v>10</v>
      </c>
      <c r="U9" s="22"/>
      <c r="V9" s="17"/>
      <c r="W9" s="19"/>
      <c r="X9" s="13"/>
      <c r="Y9" s="16"/>
      <c r="Z9" s="15"/>
      <c r="AA9" s="13"/>
      <c r="AB9" s="17"/>
      <c r="AC9" s="18"/>
    </row>
    <row r="10" spans="1:30" ht="9" customHeight="1">
      <c r="A10" s="23"/>
      <c r="B10" s="92"/>
      <c r="C10" s="93"/>
      <c r="D10" s="93"/>
      <c r="E10" s="93"/>
      <c r="F10" s="93"/>
      <c r="G10" s="93"/>
      <c r="H10" s="94"/>
      <c r="I10" s="19"/>
      <c r="J10" s="13"/>
      <c r="K10" s="13"/>
      <c r="L10" s="20"/>
      <c r="M10" s="13"/>
      <c r="N10" s="13"/>
      <c r="O10" s="17"/>
      <c r="P10" s="19"/>
      <c r="Q10" s="13"/>
      <c r="R10" s="13"/>
      <c r="S10" s="20"/>
      <c r="T10" s="13"/>
      <c r="U10" s="13"/>
      <c r="V10" s="17"/>
      <c r="W10" s="19"/>
      <c r="X10" s="13"/>
      <c r="Y10" s="24"/>
      <c r="Z10" s="25"/>
      <c r="AA10" s="26"/>
      <c r="AB10" s="22"/>
      <c r="AC10" s="18"/>
    </row>
    <row r="11" spans="1:30" ht="9" customHeight="1">
      <c r="A11" s="6"/>
      <c r="B11" s="84" t="str">
        <f>IF(B13&lt;H13,"●","○")</f>
        <v>●</v>
      </c>
      <c r="C11" s="7"/>
      <c r="D11" s="7"/>
      <c r="E11" s="8"/>
      <c r="F11" s="7"/>
      <c r="G11" s="7"/>
      <c r="H11" s="85"/>
      <c r="I11" s="86"/>
      <c r="J11" s="87"/>
      <c r="K11" s="87"/>
      <c r="L11" s="87"/>
      <c r="M11" s="87"/>
      <c r="N11" s="87"/>
      <c r="O11" s="88"/>
      <c r="P11" s="84" t="str">
        <f>IF(P13&lt;V13,"●","○")</f>
        <v>○</v>
      </c>
      <c r="Q11" s="7"/>
      <c r="R11" s="7"/>
      <c r="S11" s="8"/>
      <c r="T11" s="7"/>
      <c r="U11" s="7"/>
      <c r="V11" s="85"/>
      <c r="W11" s="9"/>
      <c r="X11" s="8"/>
      <c r="Y11" s="10"/>
      <c r="Z11" s="9"/>
      <c r="AA11" s="7"/>
      <c r="AB11" s="11"/>
      <c r="AC11" s="18"/>
    </row>
    <row r="12" spans="1:30" ht="9" customHeight="1">
      <c r="A12" s="61" t="str">
        <f>[1]抽選結果!B12</f>
        <v>玉島北</v>
      </c>
      <c r="B12" s="71"/>
      <c r="C12" s="12"/>
      <c r="D12" s="13">
        <f>M6</f>
        <v>21</v>
      </c>
      <c r="E12" s="20" t="s">
        <v>31</v>
      </c>
      <c r="F12" s="13">
        <f>K6</f>
        <v>9</v>
      </c>
      <c r="G12" s="11"/>
      <c r="H12" s="63"/>
      <c r="I12" s="89"/>
      <c r="J12" s="90"/>
      <c r="K12" s="90"/>
      <c r="L12" s="90"/>
      <c r="M12" s="90"/>
      <c r="N12" s="90"/>
      <c r="O12" s="91"/>
      <c r="P12" s="71"/>
      <c r="Q12" s="12"/>
      <c r="R12" s="13">
        <f>'[1]試合結果（男子）'!F17</f>
        <v>15</v>
      </c>
      <c r="S12" s="20" t="s">
        <v>31</v>
      </c>
      <c r="T12" s="13">
        <f>'[1]試合結果（男子）'!H17</f>
        <v>17</v>
      </c>
      <c r="U12" s="11"/>
      <c r="V12" s="63"/>
      <c r="W12" s="15"/>
      <c r="X12" s="20"/>
      <c r="Y12" s="16"/>
      <c r="Z12" s="15"/>
      <c r="AA12" s="13"/>
      <c r="AB12" s="17"/>
      <c r="AC12" s="18" t="s">
        <v>5</v>
      </c>
      <c r="AD12" s="1">
        <f>B13+P13</f>
        <v>110</v>
      </c>
    </row>
    <row r="13" spans="1:30" ht="9" customHeight="1">
      <c r="A13" s="61"/>
      <c r="B13" s="61">
        <f>SUM(D12:D15)</f>
        <v>47</v>
      </c>
      <c r="C13" s="19"/>
      <c r="D13" s="13">
        <f>M7</f>
        <v>9</v>
      </c>
      <c r="E13" s="20" t="s">
        <v>31</v>
      </c>
      <c r="F13" s="13">
        <f>K7</f>
        <v>23</v>
      </c>
      <c r="G13" s="17"/>
      <c r="H13" s="61">
        <f>SUM(F12:F15)</f>
        <v>66</v>
      </c>
      <c r="I13" s="89"/>
      <c r="J13" s="90"/>
      <c r="K13" s="90"/>
      <c r="L13" s="90"/>
      <c r="M13" s="90"/>
      <c r="N13" s="90"/>
      <c r="O13" s="91"/>
      <c r="P13" s="61">
        <f>SUM(R12:R15)</f>
        <v>63</v>
      </c>
      <c r="Q13" s="19"/>
      <c r="R13" s="13">
        <f>'[1]試合結果（男子）'!F18</f>
        <v>11</v>
      </c>
      <c r="S13" s="20" t="s">
        <v>31</v>
      </c>
      <c r="T13" s="13">
        <f>'[1]試合結果（男子）'!H18</f>
        <v>14</v>
      </c>
      <c r="U13" s="17"/>
      <c r="V13" s="61">
        <f>SUM(T12:T15)</f>
        <v>61</v>
      </c>
      <c r="W13" s="83">
        <f>COUNTIF(B11:V11,"○")</f>
        <v>1</v>
      </c>
      <c r="X13" s="56" t="s">
        <v>31</v>
      </c>
      <c r="Y13" s="72">
        <f>COUNTIF(B11:V11,"●")</f>
        <v>1</v>
      </c>
      <c r="Z13" s="71" t="str">
        <f>RANK(W13,W7:W19)&amp;"位"</f>
        <v>2位</v>
      </c>
      <c r="AA13" s="56"/>
      <c r="AB13" s="63"/>
      <c r="AC13" s="18" t="s">
        <v>7</v>
      </c>
      <c r="AD13" s="1">
        <f>H13+V13</f>
        <v>127</v>
      </c>
    </row>
    <row r="14" spans="1:30" ht="9" customHeight="1">
      <c r="A14" s="61" t="str">
        <f>"("&amp;[1]抽選結果!C13&amp;")"</f>
        <v>(岡山県)</v>
      </c>
      <c r="B14" s="61"/>
      <c r="C14" s="19"/>
      <c r="D14" s="13">
        <f>M8</f>
        <v>8</v>
      </c>
      <c r="E14" s="20" t="s">
        <v>31</v>
      </c>
      <c r="F14" s="13">
        <f>K8</f>
        <v>21</v>
      </c>
      <c r="G14" s="17"/>
      <c r="H14" s="61"/>
      <c r="I14" s="89"/>
      <c r="J14" s="90"/>
      <c r="K14" s="90"/>
      <c r="L14" s="90"/>
      <c r="M14" s="90"/>
      <c r="N14" s="90"/>
      <c r="O14" s="91"/>
      <c r="P14" s="61"/>
      <c r="Q14" s="19"/>
      <c r="R14" s="13">
        <f>'[1]試合結果（男子）'!F19</f>
        <v>21</v>
      </c>
      <c r="S14" s="20" t="s">
        <v>31</v>
      </c>
      <c r="T14" s="13">
        <f>'[1]試合結果（男子）'!H19</f>
        <v>13</v>
      </c>
      <c r="U14" s="17"/>
      <c r="V14" s="61"/>
      <c r="W14" s="83"/>
      <c r="X14" s="56"/>
      <c r="Y14" s="72"/>
      <c r="Z14" s="71"/>
      <c r="AA14" s="56"/>
      <c r="AB14" s="63"/>
      <c r="AC14" s="18" t="s">
        <v>32</v>
      </c>
      <c r="AD14" s="1">
        <f>AD12/AD13</f>
        <v>0.86614173228346458</v>
      </c>
    </row>
    <row r="15" spans="1:30" ht="9" customHeight="1">
      <c r="A15" s="61"/>
      <c r="B15" s="19"/>
      <c r="C15" s="21"/>
      <c r="D15" s="13">
        <f>M9</f>
        <v>9</v>
      </c>
      <c r="E15" s="20" t="s">
        <v>31</v>
      </c>
      <c r="F15" s="13">
        <f>K9</f>
        <v>13</v>
      </c>
      <c r="G15" s="22"/>
      <c r="H15" s="17"/>
      <c r="I15" s="89"/>
      <c r="J15" s="90"/>
      <c r="K15" s="90"/>
      <c r="L15" s="90"/>
      <c r="M15" s="90"/>
      <c r="N15" s="90"/>
      <c r="O15" s="91"/>
      <c r="P15" s="19"/>
      <c r="Q15" s="21"/>
      <c r="R15" s="13">
        <f>'[1]試合結果（男子）'!F20</f>
        <v>16</v>
      </c>
      <c r="S15" s="20" t="s">
        <v>31</v>
      </c>
      <c r="T15" s="13">
        <f>'[1]試合結果（男子）'!H20</f>
        <v>17</v>
      </c>
      <c r="U15" s="22"/>
      <c r="V15" s="17"/>
      <c r="W15" s="19"/>
      <c r="X15" s="13"/>
      <c r="Y15" s="16"/>
      <c r="Z15" s="15"/>
      <c r="AA15" s="13"/>
      <c r="AB15" s="17"/>
      <c r="AC15" s="18"/>
    </row>
    <row r="16" spans="1:30" ht="9" customHeight="1">
      <c r="A16" s="27"/>
      <c r="B16" s="19"/>
      <c r="C16" s="13"/>
      <c r="D16" s="13"/>
      <c r="E16" s="20"/>
      <c r="F16" s="13"/>
      <c r="G16" s="13"/>
      <c r="H16" s="17"/>
      <c r="I16" s="92"/>
      <c r="J16" s="93"/>
      <c r="K16" s="93"/>
      <c r="L16" s="93"/>
      <c r="M16" s="93"/>
      <c r="N16" s="93"/>
      <c r="O16" s="94"/>
      <c r="P16" s="19"/>
      <c r="Q16" s="13"/>
      <c r="R16" s="13"/>
      <c r="S16" s="20"/>
      <c r="T16" s="13"/>
      <c r="U16" s="13"/>
      <c r="V16" s="17"/>
      <c r="W16" s="19"/>
      <c r="X16" s="13"/>
      <c r="Y16" s="24"/>
      <c r="Z16" s="25"/>
      <c r="AA16" s="26"/>
      <c r="AB16" s="22"/>
      <c r="AC16" s="18"/>
    </row>
    <row r="17" spans="1:30" ht="9" customHeight="1">
      <c r="A17" s="6"/>
      <c r="B17" s="84" t="str">
        <f>IF(B19&lt;H19,"●","○")</f>
        <v>●</v>
      </c>
      <c r="C17" s="7"/>
      <c r="D17" s="7"/>
      <c r="E17" s="8"/>
      <c r="F17" s="7"/>
      <c r="G17" s="7"/>
      <c r="H17" s="85"/>
      <c r="I17" s="84" t="str">
        <f>IF(I19&lt;O19,"●","○")</f>
        <v>●</v>
      </c>
      <c r="J17" s="7"/>
      <c r="K17" s="7"/>
      <c r="L17" s="8"/>
      <c r="M17" s="7"/>
      <c r="N17" s="7"/>
      <c r="O17" s="85"/>
      <c r="P17" s="86"/>
      <c r="Q17" s="87"/>
      <c r="R17" s="87"/>
      <c r="S17" s="87"/>
      <c r="T17" s="87"/>
      <c r="U17" s="87"/>
      <c r="V17" s="88"/>
      <c r="W17" s="9"/>
      <c r="X17" s="8"/>
      <c r="Y17" s="10"/>
      <c r="Z17" s="9"/>
      <c r="AA17" s="7"/>
      <c r="AB17" s="11"/>
      <c r="AC17" s="18"/>
    </row>
    <row r="18" spans="1:30" ht="9" customHeight="1">
      <c r="A18" s="61" t="str">
        <f>[1]抽選結果!B16</f>
        <v>浜田一</v>
      </c>
      <c r="B18" s="71"/>
      <c r="C18" s="12"/>
      <c r="D18" s="13">
        <f>T6</f>
        <v>12</v>
      </c>
      <c r="E18" s="20" t="s">
        <v>31</v>
      </c>
      <c r="F18" s="13">
        <f>R6</f>
        <v>18</v>
      </c>
      <c r="G18" s="11"/>
      <c r="H18" s="63"/>
      <c r="I18" s="71"/>
      <c r="J18" s="12"/>
      <c r="K18" s="13">
        <f>T12</f>
        <v>17</v>
      </c>
      <c r="L18" s="20" t="s">
        <v>31</v>
      </c>
      <c r="M18" s="13">
        <f>R12</f>
        <v>15</v>
      </c>
      <c r="N18" s="11"/>
      <c r="O18" s="63"/>
      <c r="P18" s="89"/>
      <c r="Q18" s="90"/>
      <c r="R18" s="90"/>
      <c r="S18" s="90"/>
      <c r="T18" s="90"/>
      <c r="U18" s="90"/>
      <c r="V18" s="91"/>
      <c r="W18" s="15"/>
      <c r="X18" s="20"/>
      <c r="Y18" s="16"/>
      <c r="Z18" s="15"/>
      <c r="AA18" s="13"/>
      <c r="AB18" s="17"/>
      <c r="AC18" s="18" t="s">
        <v>5</v>
      </c>
      <c r="AD18" s="1">
        <f>B19+I19</f>
        <v>107</v>
      </c>
    </row>
    <row r="19" spans="1:30" ht="9" customHeight="1">
      <c r="A19" s="61"/>
      <c r="B19" s="61">
        <f>SUM(D18:D21)</f>
        <v>46</v>
      </c>
      <c r="C19" s="19"/>
      <c r="D19" s="13">
        <f>T7</f>
        <v>6</v>
      </c>
      <c r="E19" s="20" t="s">
        <v>31</v>
      </c>
      <c r="F19" s="13">
        <f>R7</f>
        <v>19</v>
      </c>
      <c r="G19" s="17"/>
      <c r="H19" s="63">
        <f>SUM(F18:F21)</f>
        <v>63</v>
      </c>
      <c r="I19" s="61">
        <f>SUM(K18:K21)</f>
        <v>61</v>
      </c>
      <c r="J19" s="19"/>
      <c r="K19" s="13">
        <f>T13</f>
        <v>14</v>
      </c>
      <c r="L19" s="20" t="s">
        <v>31</v>
      </c>
      <c r="M19" s="13">
        <f>R13</f>
        <v>11</v>
      </c>
      <c r="N19" s="17"/>
      <c r="O19" s="61">
        <f>SUM(M18:M21)</f>
        <v>63</v>
      </c>
      <c r="P19" s="89"/>
      <c r="Q19" s="90"/>
      <c r="R19" s="90"/>
      <c r="S19" s="90"/>
      <c r="T19" s="90"/>
      <c r="U19" s="90"/>
      <c r="V19" s="91"/>
      <c r="W19" s="83">
        <f>COUNTIF(B17:V17,"○")</f>
        <v>0</v>
      </c>
      <c r="X19" s="56" t="s">
        <v>31</v>
      </c>
      <c r="Y19" s="72">
        <f>COUNTIF(B17:V17,"●")</f>
        <v>2</v>
      </c>
      <c r="Z19" s="71" t="str">
        <f>RANK(W19,W7:W19)&amp;"位"</f>
        <v>3位</v>
      </c>
      <c r="AA19" s="56"/>
      <c r="AB19" s="63"/>
      <c r="AC19" s="18" t="s">
        <v>7</v>
      </c>
      <c r="AD19" s="1">
        <f>H19+O19</f>
        <v>126</v>
      </c>
    </row>
    <row r="20" spans="1:30" ht="9" customHeight="1">
      <c r="A20" s="61" t="str">
        <f>"("&amp;[1]抽選結果!C17&amp;")"</f>
        <v>(島根県)</v>
      </c>
      <c r="B20" s="61"/>
      <c r="C20" s="19"/>
      <c r="D20" s="13">
        <f>T8</f>
        <v>18</v>
      </c>
      <c r="E20" s="20" t="s">
        <v>31</v>
      </c>
      <c r="F20" s="13">
        <f>R8</f>
        <v>9</v>
      </c>
      <c r="G20" s="17"/>
      <c r="H20" s="63"/>
      <c r="I20" s="61"/>
      <c r="J20" s="19"/>
      <c r="K20" s="13">
        <f>T14</f>
        <v>13</v>
      </c>
      <c r="L20" s="20" t="s">
        <v>31</v>
      </c>
      <c r="M20" s="13">
        <f>R14</f>
        <v>21</v>
      </c>
      <c r="N20" s="17"/>
      <c r="O20" s="61"/>
      <c r="P20" s="89"/>
      <c r="Q20" s="90"/>
      <c r="R20" s="90"/>
      <c r="S20" s="90"/>
      <c r="T20" s="90"/>
      <c r="U20" s="90"/>
      <c r="V20" s="91"/>
      <c r="W20" s="83"/>
      <c r="X20" s="56"/>
      <c r="Y20" s="72"/>
      <c r="Z20" s="71"/>
      <c r="AA20" s="56"/>
      <c r="AB20" s="63"/>
      <c r="AC20" s="18" t="s">
        <v>32</v>
      </c>
      <c r="AD20" s="1">
        <f>AD18/AD19</f>
        <v>0.84920634920634919</v>
      </c>
    </row>
    <row r="21" spans="1:30" ht="9" customHeight="1">
      <c r="A21" s="61"/>
      <c r="B21" s="19"/>
      <c r="C21" s="21"/>
      <c r="D21" s="13">
        <f>T9</f>
        <v>10</v>
      </c>
      <c r="E21" s="20" t="s">
        <v>31</v>
      </c>
      <c r="F21" s="13">
        <f>R9</f>
        <v>17</v>
      </c>
      <c r="G21" s="22"/>
      <c r="H21" s="17"/>
      <c r="I21" s="19"/>
      <c r="J21" s="21"/>
      <c r="K21" s="13">
        <f>T15</f>
        <v>17</v>
      </c>
      <c r="L21" s="20" t="s">
        <v>31</v>
      </c>
      <c r="M21" s="13">
        <f>R15</f>
        <v>16</v>
      </c>
      <c r="N21" s="22"/>
      <c r="O21" s="17"/>
      <c r="P21" s="89"/>
      <c r="Q21" s="90"/>
      <c r="R21" s="90"/>
      <c r="S21" s="90"/>
      <c r="T21" s="90"/>
      <c r="U21" s="90"/>
      <c r="V21" s="91"/>
      <c r="W21" s="15"/>
      <c r="X21" s="20"/>
      <c r="Y21" s="28"/>
      <c r="Z21" s="15"/>
      <c r="AA21" s="13"/>
      <c r="AB21" s="17"/>
    </row>
    <row r="22" spans="1:30" ht="9" customHeight="1">
      <c r="A22" s="27"/>
      <c r="B22" s="21"/>
      <c r="C22" s="26"/>
      <c r="D22" s="26"/>
      <c r="E22" s="29"/>
      <c r="F22" s="26"/>
      <c r="G22" s="26"/>
      <c r="H22" s="22"/>
      <c r="I22" s="21"/>
      <c r="J22" s="26"/>
      <c r="K22" s="26"/>
      <c r="L22" s="29"/>
      <c r="M22" s="26"/>
      <c r="N22" s="26"/>
      <c r="O22" s="22"/>
      <c r="P22" s="92"/>
      <c r="Q22" s="93"/>
      <c r="R22" s="93"/>
      <c r="S22" s="93"/>
      <c r="T22" s="93"/>
      <c r="U22" s="93"/>
      <c r="V22" s="94"/>
      <c r="W22" s="25"/>
      <c r="X22" s="29"/>
      <c r="Y22" s="30"/>
      <c r="Z22" s="25"/>
      <c r="AA22" s="26"/>
      <c r="AB22" s="22"/>
    </row>
    <row r="23" spans="1:30" ht="9" customHeight="1">
      <c r="Y23" s="31"/>
    </row>
    <row r="24" spans="1:30" ht="11.25" customHeight="1">
      <c r="A24" s="4" t="s">
        <v>33</v>
      </c>
      <c r="B24" s="99" t="str">
        <f>A26</f>
        <v>鳥取南</v>
      </c>
      <c r="C24" s="100"/>
      <c r="D24" s="100"/>
      <c r="E24" s="96" t="str">
        <f>A28</f>
        <v>(鳥取県)</v>
      </c>
      <c r="F24" s="96"/>
      <c r="G24" s="96"/>
      <c r="H24" s="5"/>
      <c r="I24" s="99" t="str">
        <f>A32</f>
        <v>津山西</v>
      </c>
      <c r="J24" s="100"/>
      <c r="K24" s="100"/>
      <c r="L24" s="96" t="str">
        <f>A34</f>
        <v>(岡山県)</v>
      </c>
      <c r="M24" s="96"/>
      <c r="N24" s="96"/>
      <c r="O24" s="5"/>
      <c r="P24" s="99" t="str">
        <f>A38</f>
        <v>井口</v>
      </c>
      <c r="Q24" s="100"/>
      <c r="R24" s="100"/>
      <c r="S24" s="105" t="str">
        <f>A40</f>
        <v>(広島県)</v>
      </c>
      <c r="T24" s="105"/>
      <c r="U24" s="105"/>
      <c r="V24" s="5"/>
      <c r="W24" s="95" t="s">
        <v>2</v>
      </c>
      <c r="X24" s="96"/>
      <c r="Y24" s="97"/>
      <c r="Z24" s="95" t="s">
        <v>3</v>
      </c>
      <c r="AA24" s="96"/>
      <c r="AB24" s="97"/>
    </row>
    <row r="25" spans="1:30" ht="9" customHeight="1">
      <c r="A25" s="6"/>
      <c r="B25" s="86"/>
      <c r="C25" s="87"/>
      <c r="D25" s="87"/>
      <c r="E25" s="87"/>
      <c r="F25" s="87"/>
      <c r="G25" s="87"/>
      <c r="H25" s="88"/>
      <c r="I25" s="84" t="str">
        <f>IF(I27&lt;O27,"●","○")</f>
        <v>○</v>
      </c>
      <c r="J25" s="7"/>
      <c r="K25" s="7"/>
      <c r="L25" s="8"/>
      <c r="M25" s="7"/>
      <c r="N25" s="7"/>
      <c r="O25" s="85"/>
      <c r="P25" s="84" t="str">
        <f>IF(P27&lt;V27,"●","○")</f>
        <v>○</v>
      </c>
      <c r="Q25" s="7"/>
      <c r="R25" s="7"/>
      <c r="S25" s="8"/>
      <c r="T25" s="7"/>
      <c r="U25" s="7"/>
      <c r="V25" s="85"/>
      <c r="W25" s="9"/>
      <c r="X25" s="8"/>
      <c r="Y25" s="10"/>
      <c r="Z25" s="9"/>
      <c r="AA25" s="7"/>
      <c r="AB25" s="11"/>
    </row>
    <row r="26" spans="1:30" ht="9" customHeight="1">
      <c r="A26" s="61" t="str">
        <f>[1]抽選結果!H8</f>
        <v>鳥取南</v>
      </c>
      <c r="B26" s="89"/>
      <c r="C26" s="90"/>
      <c r="D26" s="90"/>
      <c r="E26" s="90"/>
      <c r="F26" s="90"/>
      <c r="G26" s="90"/>
      <c r="H26" s="91"/>
      <c r="I26" s="71"/>
      <c r="J26" s="12"/>
      <c r="K26" s="13">
        <f>'[1]試合結果（男子）'!R10</f>
        <v>12</v>
      </c>
      <c r="L26" s="20" t="s">
        <v>31</v>
      </c>
      <c r="M26" s="13">
        <f>'[1]試合結果（男子）'!T10</f>
        <v>14</v>
      </c>
      <c r="N26" s="11"/>
      <c r="O26" s="63"/>
      <c r="P26" s="71"/>
      <c r="Q26" s="12"/>
      <c r="R26" s="13">
        <f>'[1]試合結果（男子）'!T24</f>
        <v>13</v>
      </c>
      <c r="S26" s="20" t="s">
        <v>31</v>
      </c>
      <c r="T26" s="13">
        <f>'[1]試合結果（男子）'!R24</f>
        <v>10</v>
      </c>
      <c r="U26" s="11"/>
      <c r="V26" s="63"/>
      <c r="W26" s="15"/>
      <c r="X26" s="20"/>
      <c r="Y26" s="16"/>
      <c r="Z26" s="15"/>
      <c r="AA26" s="13"/>
      <c r="AB26" s="17"/>
      <c r="AC26" s="18" t="s">
        <v>5</v>
      </c>
      <c r="AD26" s="1">
        <f>I27+P27</f>
        <v>119</v>
      </c>
    </row>
    <row r="27" spans="1:30" ht="9" customHeight="1">
      <c r="A27" s="61"/>
      <c r="B27" s="89"/>
      <c r="C27" s="90"/>
      <c r="D27" s="90"/>
      <c r="E27" s="90"/>
      <c r="F27" s="90"/>
      <c r="G27" s="90"/>
      <c r="H27" s="91"/>
      <c r="I27" s="61">
        <f>SUM(K26:K29)</f>
        <v>53</v>
      </c>
      <c r="J27" s="19"/>
      <c r="K27" s="13">
        <f>'[1]試合結果（男子）'!R11</f>
        <v>15</v>
      </c>
      <c r="L27" s="20" t="s">
        <v>31</v>
      </c>
      <c r="M27" s="13">
        <f>'[1]試合結果（男子）'!T11</f>
        <v>14</v>
      </c>
      <c r="N27" s="17"/>
      <c r="O27" s="61">
        <f>SUM(M26:M29)</f>
        <v>48</v>
      </c>
      <c r="P27" s="61">
        <f>SUM(R26:R29)</f>
        <v>66</v>
      </c>
      <c r="Q27" s="19"/>
      <c r="R27" s="13">
        <f>'[1]試合結果（男子）'!T25</f>
        <v>13</v>
      </c>
      <c r="S27" s="20" t="s">
        <v>31</v>
      </c>
      <c r="T27" s="13">
        <f>'[1]試合結果（男子）'!R25</f>
        <v>27</v>
      </c>
      <c r="U27" s="17"/>
      <c r="V27" s="61">
        <f>SUM(T26:T29)</f>
        <v>60</v>
      </c>
      <c r="W27" s="83">
        <f>COUNTIF(B25:V25,"○")</f>
        <v>2</v>
      </c>
      <c r="X27" s="56" t="s">
        <v>31</v>
      </c>
      <c r="Y27" s="98">
        <f>COUNTIF(B25:V25,"●")</f>
        <v>0</v>
      </c>
      <c r="Z27" s="71" t="str">
        <f>RANK(W27,W27:W40)&amp;"位"</f>
        <v>1位</v>
      </c>
      <c r="AA27" s="56"/>
      <c r="AB27" s="63"/>
      <c r="AC27" s="18" t="s">
        <v>7</v>
      </c>
      <c r="AD27" s="1">
        <f>O27+V27</f>
        <v>108</v>
      </c>
    </row>
    <row r="28" spans="1:30" ht="9" customHeight="1">
      <c r="A28" s="61" t="str">
        <f>"("&amp;[1]抽選結果!I9&amp;")"</f>
        <v>(鳥取県)</v>
      </c>
      <c r="B28" s="89"/>
      <c r="C28" s="90"/>
      <c r="D28" s="90"/>
      <c r="E28" s="90"/>
      <c r="F28" s="90"/>
      <c r="G28" s="90"/>
      <c r="H28" s="91"/>
      <c r="I28" s="61"/>
      <c r="J28" s="19"/>
      <c r="K28" s="13">
        <f>'[1]試合結果（男子）'!R12</f>
        <v>14</v>
      </c>
      <c r="L28" s="20" t="s">
        <v>31</v>
      </c>
      <c r="M28" s="13">
        <f>'[1]試合結果（男子）'!T12</f>
        <v>8</v>
      </c>
      <c r="N28" s="17"/>
      <c r="O28" s="61"/>
      <c r="P28" s="61"/>
      <c r="Q28" s="19"/>
      <c r="R28" s="13">
        <f>'[1]試合結果（男子）'!T26</f>
        <v>27</v>
      </c>
      <c r="S28" s="20" t="s">
        <v>31</v>
      </c>
      <c r="T28" s="13">
        <f>'[1]試合結果（男子）'!R26</f>
        <v>10</v>
      </c>
      <c r="U28" s="17"/>
      <c r="V28" s="61"/>
      <c r="W28" s="83"/>
      <c r="X28" s="56"/>
      <c r="Y28" s="98"/>
      <c r="Z28" s="71"/>
      <c r="AA28" s="56"/>
      <c r="AB28" s="63"/>
      <c r="AC28" s="18" t="s">
        <v>32</v>
      </c>
      <c r="AD28" s="1">
        <f>AD26/AD27</f>
        <v>1.1018518518518519</v>
      </c>
    </row>
    <row r="29" spans="1:30" ht="9" customHeight="1">
      <c r="A29" s="61"/>
      <c r="B29" s="89"/>
      <c r="C29" s="90"/>
      <c r="D29" s="90"/>
      <c r="E29" s="90"/>
      <c r="F29" s="90"/>
      <c r="G29" s="90"/>
      <c r="H29" s="91"/>
      <c r="I29" s="19"/>
      <c r="J29" s="21"/>
      <c r="K29" s="13">
        <f>'[1]試合結果（男子）'!R13</f>
        <v>12</v>
      </c>
      <c r="L29" s="20" t="s">
        <v>31</v>
      </c>
      <c r="M29" s="13">
        <f>'[1]試合結果（男子）'!T13</f>
        <v>12</v>
      </c>
      <c r="N29" s="22"/>
      <c r="O29" s="17"/>
      <c r="P29" s="19"/>
      <c r="Q29" s="21"/>
      <c r="R29" s="13">
        <f>'[1]試合結果（男子）'!T27</f>
        <v>13</v>
      </c>
      <c r="S29" s="20" t="s">
        <v>31</v>
      </c>
      <c r="T29" s="13">
        <f>'[1]試合結果（男子）'!R27</f>
        <v>13</v>
      </c>
      <c r="U29" s="22"/>
      <c r="V29" s="17"/>
      <c r="W29" s="19"/>
      <c r="X29" s="13"/>
      <c r="Y29" s="16"/>
      <c r="Z29" s="15"/>
      <c r="AA29" s="13"/>
      <c r="AB29" s="17"/>
      <c r="AC29" s="18"/>
    </row>
    <row r="30" spans="1:30" ht="9" customHeight="1">
      <c r="A30" s="23"/>
      <c r="B30" s="92"/>
      <c r="C30" s="93"/>
      <c r="D30" s="93"/>
      <c r="E30" s="93"/>
      <c r="F30" s="93"/>
      <c r="G30" s="93"/>
      <c r="H30" s="94"/>
      <c r="I30" s="19"/>
      <c r="J30" s="13"/>
      <c r="K30" s="13"/>
      <c r="L30" s="20"/>
      <c r="M30" s="13"/>
      <c r="N30" s="13"/>
      <c r="O30" s="17"/>
      <c r="P30" s="19"/>
      <c r="Q30" s="13"/>
      <c r="R30" s="13"/>
      <c r="S30" s="20"/>
      <c r="T30" s="13"/>
      <c r="U30" s="13"/>
      <c r="V30" s="17"/>
      <c r="W30" s="19"/>
      <c r="X30" s="13"/>
      <c r="Y30" s="24"/>
      <c r="Z30" s="25"/>
      <c r="AA30" s="26"/>
      <c r="AB30" s="22"/>
      <c r="AC30" s="18"/>
    </row>
    <row r="31" spans="1:30" ht="9" customHeight="1">
      <c r="A31" s="6"/>
      <c r="B31" s="84" t="str">
        <f>IF(B33&lt;H33,"●","○")</f>
        <v>●</v>
      </c>
      <c r="C31" s="7"/>
      <c r="D31" s="7"/>
      <c r="E31" s="8"/>
      <c r="F31" s="7"/>
      <c r="G31" s="7"/>
      <c r="H31" s="85"/>
      <c r="I31" s="86"/>
      <c r="J31" s="87"/>
      <c r="K31" s="87"/>
      <c r="L31" s="87"/>
      <c r="M31" s="87"/>
      <c r="N31" s="87"/>
      <c r="O31" s="88"/>
      <c r="P31" s="84" t="str">
        <f>IF(P33&lt;V33,"●","○")</f>
        <v>●</v>
      </c>
      <c r="Q31" s="7"/>
      <c r="R31" s="7"/>
      <c r="S31" s="8"/>
      <c r="T31" s="7"/>
      <c r="U31" s="7"/>
      <c r="V31" s="85"/>
      <c r="W31" s="9"/>
      <c r="X31" s="8"/>
      <c r="Y31" s="10"/>
      <c r="Z31" s="9"/>
      <c r="AA31" s="7"/>
      <c r="AB31" s="11"/>
      <c r="AC31" s="18"/>
    </row>
    <row r="32" spans="1:30" ht="9" customHeight="1">
      <c r="A32" s="61" t="str">
        <f>[1]抽選結果!H12</f>
        <v>津山西</v>
      </c>
      <c r="B32" s="71"/>
      <c r="C32" s="12"/>
      <c r="D32" s="13">
        <f>M26</f>
        <v>14</v>
      </c>
      <c r="E32" s="20" t="s">
        <v>31</v>
      </c>
      <c r="F32" s="13">
        <f>K26</f>
        <v>12</v>
      </c>
      <c r="G32" s="11"/>
      <c r="H32" s="63"/>
      <c r="I32" s="89"/>
      <c r="J32" s="90"/>
      <c r="K32" s="90"/>
      <c r="L32" s="90"/>
      <c r="M32" s="90"/>
      <c r="N32" s="90"/>
      <c r="O32" s="91"/>
      <c r="P32" s="71"/>
      <c r="Q32" s="12"/>
      <c r="R32" s="13">
        <f>'[1]試合結果（男子）'!R17</f>
        <v>8</v>
      </c>
      <c r="S32" s="20" t="s">
        <v>31</v>
      </c>
      <c r="T32" s="13">
        <f>'[1]試合結果（男子）'!T17</f>
        <v>11</v>
      </c>
      <c r="U32" s="11"/>
      <c r="V32" s="63"/>
      <c r="W32" s="15"/>
      <c r="X32" s="20"/>
      <c r="Y32" s="16"/>
      <c r="Z32" s="15"/>
      <c r="AA32" s="13"/>
      <c r="AB32" s="17"/>
      <c r="AC32" s="18" t="s">
        <v>5</v>
      </c>
      <c r="AD32" s="1">
        <f>B33+P33</f>
        <v>98</v>
      </c>
    </row>
    <row r="33" spans="1:30" ht="9" customHeight="1">
      <c r="A33" s="61"/>
      <c r="B33" s="61">
        <f>SUM(D32:D35)</f>
        <v>48</v>
      </c>
      <c r="C33" s="19"/>
      <c r="D33" s="13">
        <f>M27</f>
        <v>14</v>
      </c>
      <c r="E33" s="20" t="s">
        <v>31</v>
      </c>
      <c r="F33" s="13">
        <f>K27</f>
        <v>15</v>
      </c>
      <c r="G33" s="17"/>
      <c r="H33" s="61">
        <f>SUM(F32:F35)</f>
        <v>53</v>
      </c>
      <c r="I33" s="89"/>
      <c r="J33" s="90"/>
      <c r="K33" s="90"/>
      <c r="L33" s="90"/>
      <c r="M33" s="90"/>
      <c r="N33" s="90"/>
      <c r="O33" s="91"/>
      <c r="P33" s="61">
        <f>SUM(R32:R35)</f>
        <v>50</v>
      </c>
      <c r="Q33" s="19"/>
      <c r="R33" s="13">
        <f>'[1]試合結果（男子）'!R18</f>
        <v>10</v>
      </c>
      <c r="S33" s="20" t="s">
        <v>31</v>
      </c>
      <c r="T33" s="13">
        <f>'[1]試合結果（男子）'!T18</f>
        <v>25</v>
      </c>
      <c r="U33" s="17"/>
      <c r="V33" s="61">
        <f>SUM(T32:T35)</f>
        <v>86</v>
      </c>
      <c r="W33" s="83">
        <f>COUNTIF(B31:V31,"○")</f>
        <v>0</v>
      </c>
      <c r="X33" s="56" t="s">
        <v>31</v>
      </c>
      <c r="Y33" s="72">
        <f>COUNTIF(B31:V31,"●")</f>
        <v>2</v>
      </c>
      <c r="Z33" s="71" t="str">
        <f>RANK(W33,W27:W39)&amp;"位"</f>
        <v>3位</v>
      </c>
      <c r="AA33" s="56"/>
      <c r="AB33" s="63"/>
      <c r="AC33" s="18" t="s">
        <v>7</v>
      </c>
      <c r="AD33" s="1">
        <f>H33+V33</f>
        <v>139</v>
      </c>
    </row>
    <row r="34" spans="1:30" ht="9" customHeight="1">
      <c r="A34" s="61" t="str">
        <f>"("&amp;[1]抽選結果!I13&amp;")"</f>
        <v>(岡山県)</v>
      </c>
      <c r="B34" s="61"/>
      <c r="C34" s="19"/>
      <c r="D34" s="13">
        <f>M28</f>
        <v>8</v>
      </c>
      <c r="E34" s="20" t="s">
        <v>31</v>
      </c>
      <c r="F34" s="13">
        <f>K28</f>
        <v>14</v>
      </c>
      <c r="G34" s="17"/>
      <c r="H34" s="61"/>
      <c r="I34" s="89"/>
      <c r="J34" s="90"/>
      <c r="K34" s="90"/>
      <c r="L34" s="90"/>
      <c r="M34" s="90"/>
      <c r="N34" s="90"/>
      <c r="O34" s="91"/>
      <c r="P34" s="61"/>
      <c r="Q34" s="19"/>
      <c r="R34" s="13">
        <f>'[1]試合結果（男子）'!R19</f>
        <v>15</v>
      </c>
      <c r="S34" s="20" t="s">
        <v>31</v>
      </c>
      <c r="T34" s="13">
        <f>'[1]試合結果（男子）'!T19</f>
        <v>34</v>
      </c>
      <c r="U34" s="17"/>
      <c r="V34" s="61"/>
      <c r="W34" s="83"/>
      <c r="X34" s="56"/>
      <c r="Y34" s="72"/>
      <c r="Z34" s="71"/>
      <c r="AA34" s="56"/>
      <c r="AB34" s="63"/>
      <c r="AC34" s="18" t="s">
        <v>32</v>
      </c>
      <c r="AD34" s="1">
        <f>AD32/AD33</f>
        <v>0.70503597122302153</v>
      </c>
    </row>
    <row r="35" spans="1:30" ht="9" customHeight="1">
      <c r="A35" s="61"/>
      <c r="B35" s="19"/>
      <c r="C35" s="21"/>
      <c r="D35" s="13">
        <f>M29</f>
        <v>12</v>
      </c>
      <c r="E35" s="20" t="s">
        <v>31</v>
      </c>
      <c r="F35" s="13">
        <f>K29</f>
        <v>12</v>
      </c>
      <c r="G35" s="22"/>
      <c r="H35" s="17"/>
      <c r="I35" s="89"/>
      <c r="J35" s="90"/>
      <c r="K35" s="90"/>
      <c r="L35" s="90"/>
      <c r="M35" s="90"/>
      <c r="N35" s="90"/>
      <c r="O35" s="91"/>
      <c r="P35" s="19"/>
      <c r="Q35" s="21"/>
      <c r="R35" s="13">
        <f>'[1]試合結果（男子）'!R20</f>
        <v>17</v>
      </c>
      <c r="S35" s="20" t="s">
        <v>31</v>
      </c>
      <c r="T35" s="13">
        <f>'[1]試合結果（男子）'!T20</f>
        <v>16</v>
      </c>
      <c r="U35" s="22"/>
      <c r="V35" s="17"/>
      <c r="W35" s="19"/>
      <c r="X35" s="13"/>
      <c r="Y35" s="16"/>
      <c r="Z35" s="15"/>
      <c r="AA35" s="13"/>
      <c r="AB35" s="17"/>
      <c r="AC35" s="18"/>
    </row>
    <row r="36" spans="1:30" ht="9" customHeight="1">
      <c r="A36" s="27"/>
      <c r="B36" s="19"/>
      <c r="C36" s="13"/>
      <c r="D36" s="13"/>
      <c r="E36" s="20"/>
      <c r="F36" s="13"/>
      <c r="G36" s="13"/>
      <c r="H36" s="17"/>
      <c r="I36" s="92"/>
      <c r="J36" s="93"/>
      <c r="K36" s="93"/>
      <c r="L36" s="93"/>
      <c r="M36" s="93"/>
      <c r="N36" s="93"/>
      <c r="O36" s="94"/>
      <c r="P36" s="19"/>
      <c r="Q36" s="13"/>
      <c r="R36" s="13"/>
      <c r="S36" s="20"/>
      <c r="T36" s="13"/>
      <c r="U36" s="13"/>
      <c r="V36" s="17"/>
      <c r="W36" s="19"/>
      <c r="X36" s="13"/>
      <c r="Y36" s="24"/>
      <c r="Z36" s="25"/>
      <c r="AA36" s="26"/>
      <c r="AB36" s="22"/>
      <c r="AC36" s="18"/>
    </row>
    <row r="37" spans="1:30" ht="9" customHeight="1">
      <c r="A37" s="6"/>
      <c r="B37" s="84" t="str">
        <f>IF(B39&lt;H39,"●","○")</f>
        <v>●</v>
      </c>
      <c r="C37" s="7"/>
      <c r="D37" s="7"/>
      <c r="E37" s="8"/>
      <c r="F37" s="7"/>
      <c r="G37" s="7"/>
      <c r="H37" s="85"/>
      <c r="I37" s="84" t="str">
        <f>IF(I39&lt;O39,"●","○")</f>
        <v>○</v>
      </c>
      <c r="J37" s="7"/>
      <c r="K37" s="7"/>
      <c r="L37" s="8"/>
      <c r="M37" s="7"/>
      <c r="N37" s="7"/>
      <c r="O37" s="85"/>
      <c r="P37" s="86"/>
      <c r="Q37" s="87"/>
      <c r="R37" s="87"/>
      <c r="S37" s="87"/>
      <c r="T37" s="87"/>
      <c r="U37" s="87"/>
      <c r="V37" s="88"/>
      <c r="W37" s="9"/>
      <c r="X37" s="8"/>
      <c r="Y37" s="10"/>
      <c r="Z37" s="9"/>
      <c r="AA37" s="7"/>
      <c r="AB37" s="11"/>
      <c r="AC37" s="18"/>
    </row>
    <row r="38" spans="1:30" ht="9" customHeight="1">
      <c r="A38" s="61" t="str">
        <f>[1]抽選結果!H16</f>
        <v>井口</v>
      </c>
      <c r="B38" s="71"/>
      <c r="C38" s="12"/>
      <c r="D38" s="13">
        <f>T26</f>
        <v>10</v>
      </c>
      <c r="E38" s="20" t="s">
        <v>31</v>
      </c>
      <c r="F38" s="13">
        <f>R26</f>
        <v>13</v>
      </c>
      <c r="G38" s="11"/>
      <c r="H38" s="63"/>
      <c r="I38" s="71"/>
      <c r="J38" s="12"/>
      <c r="K38" s="13">
        <f>T32</f>
        <v>11</v>
      </c>
      <c r="L38" s="20" t="s">
        <v>31</v>
      </c>
      <c r="M38" s="13">
        <f>R32</f>
        <v>8</v>
      </c>
      <c r="N38" s="11"/>
      <c r="O38" s="63"/>
      <c r="P38" s="89"/>
      <c r="Q38" s="90"/>
      <c r="R38" s="90"/>
      <c r="S38" s="90"/>
      <c r="T38" s="90"/>
      <c r="U38" s="90"/>
      <c r="V38" s="91"/>
      <c r="W38" s="15"/>
      <c r="X38" s="20"/>
      <c r="Y38" s="16"/>
      <c r="Z38" s="15"/>
      <c r="AA38" s="13"/>
      <c r="AB38" s="17"/>
      <c r="AC38" s="18" t="s">
        <v>5</v>
      </c>
      <c r="AD38" s="1">
        <f>B39+I39</f>
        <v>146</v>
      </c>
    </row>
    <row r="39" spans="1:30" ht="9" customHeight="1">
      <c r="A39" s="61"/>
      <c r="B39" s="61">
        <f>SUM(D38:D41)</f>
        <v>60</v>
      </c>
      <c r="C39" s="19"/>
      <c r="D39" s="13">
        <f>T27</f>
        <v>27</v>
      </c>
      <c r="E39" s="20" t="s">
        <v>31</v>
      </c>
      <c r="F39" s="13">
        <f>R27</f>
        <v>13</v>
      </c>
      <c r="G39" s="17"/>
      <c r="H39" s="61">
        <f>SUM(F38:F41)</f>
        <v>66</v>
      </c>
      <c r="I39" s="61">
        <f>SUM(K38:K41)</f>
        <v>86</v>
      </c>
      <c r="J39" s="19"/>
      <c r="K39" s="13">
        <f>T33</f>
        <v>25</v>
      </c>
      <c r="L39" s="20" t="s">
        <v>31</v>
      </c>
      <c r="M39" s="13">
        <f>R33</f>
        <v>10</v>
      </c>
      <c r="N39" s="17"/>
      <c r="O39" s="61">
        <f>SUM(M38:M41)</f>
        <v>50</v>
      </c>
      <c r="P39" s="89"/>
      <c r="Q39" s="90"/>
      <c r="R39" s="90"/>
      <c r="S39" s="90"/>
      <c r="T39" s="90"/>
      <c r="U39" s="90"/>
      <c r="V39" s="91"/>
      <c r="W39" s="83">
        <f>COUNTIF(B37:V37,"○")</f>
        <v>1</v>
      </c>
      <c r="X39" s="56" t="s">
        <v>31</v>
      </c>
      <c r="Y39" s="72">
        <f>COUNTIF(B37:V37,"●")</f>
        <v>1</v>
      </c>
      <c r="Z39" s="71" t="str">
        <f>RANK(W39,W27:W39)&amp;"位"</f>
        <v>2位</v>
      </c>
      <c r="AA39" s="56"/>
      <c r="AB39" s="63"/>
      <c r="AC39" s="18" t="s">
        <v>7</v>
      </c>
      <c r="AD39" s="1">
        <f>H39+O39</f>
        <v>116</v>
      </c>
    </row>
    <row r="40" spans="1:30" ht="9" customHeight="1">
      <c r="A40" s="61" t="str">
        <f>"("&amp;[1]抽選結果!I17&amp;")"</f>
        <v>(広島県)</v>
      </c>
      <c r="B40" s="61"/>
      <c r="C40" s="19"/>
      <c r="D40" s="13">
        <f>T28</f>
        <v>10</v>
      </c>
      <c r="E40" s="20" t="s">
        <v>31</v>
      </c>
      <c r="F40" s="13">
        <f>R28</f>
        <v>27</v>
      </c>
      <c r="G40" s="17"/>
      <c r="H40" s="61"/>
      <c r="I40" s="61"/>
      <c r="J40" s="19"/>
      <c r="K40" s="13">
        <f>T34</f>
        <v>34</v>
      </c>
      <c r="L40" s="20" t="s">
        <v>31</v>
      </c>
      <c r="M40" s="13">
        <f>R34</f>
        <v>15</v>
      </c>
      <c r="N40" s="17"/>
      <c r="O40" s="61"/>
      <c r="P40" s="89"/>
      <c r="Q40" s="90"/>
      <c r="R40" s="90"/>
      <c r="S40" s="90"/>
      <c r="T40" s="90"/>
      <c r="U40" s="90"/>
      <c r="V40" s="91"/>
      <c r="W40" s="83"/>
      <c r="X40" s="56"/>
      <c r="Y40" s="72"/>
      <c r="Z40" s="71"/>
      <c r="AA40" s="56"/>
      <c r="AB40" s="63"/>
      <c r="AC40" s="18" t="s">
        <v>32</v>
      </c>
      <c r="AD40" s="1">
        <f>AD38/AD39</f>
        <v>1.2586206896551724</v>
      </c>
    </row>
    <row r="41" spans="1:30" ht="9" customHeight="1">
      <c r="A41" s="61"/>
      <c r="B41" s="19"/>
      <c r="C41" s="21"/>
      <c r="D41" s="13">
        <f>T29</f>
        <v>13</v>
      </c>
      <c r="E41" s="20" t="s">
        <v>31</v>
      </c>
      <c r="F41" s="13">
        <f>R29</f>
        <v>13</v>
      </c>
      <c r="G41" s="22"/>
      <c r="H41" s="17"/>
      <c r="I41" s="19"/>
      <c r="J41" s="21"/>
      <c r="K41" s="13">
        <f>T35</f>
        <v>16</v>
      </c>
      <c r="L41" s="20" t="s">
        <v>31</v>
      </c>
      <c r="M41" s="13">
        <f>R35</f>
        <v>17</v>
      </c>
      <c r="N41" s="22"/>
      <c r="O41" s="17"/>
      <c r="P41" s="89"/>
      <c r="Q41" s="90"/>
      <c r="R41" s="90"/>
      <c r="S41" s="90"/>
      <c r="T41" s="90"/>
      <c r="U41" s="90"/>
      <c r="V41" s="91"/>
      <c r="W41" s="15"/>
      <c r="X41" s="20"/>
      <c r="Y41" s="28"/>
      <c r="Z41" s="15"/>
      <c r="AA41" s="13"/>
      <c r="AB41" s="17"/>
    </row>
    <row r="42" spans="1:30" ht="9" customHeight="1">
      <c r="A42" s="27"/>
      <c r="B42" s="21"/>
      <c r="C42" s="26"/>
      <c r="D42" s="26"/>
      <c r="E42" s="29"/>
      <c r="F42" s="26"/>
      <c r="G42" s="26"/>
      <c r="H42" s="22"/>
      <c r="I42" s="21"/>
      <c r="J42" s="26"/>
      <c r="K42" s="26"/>
      <c r="L42" s="29"/>
      <c r="M42" s="26"/>
      <c r="N42" s="26"/>
      <c r="O42" s="22"/>
      <c r="P42" s="92"/>
      <c r="Q42" s="93"/>
      <c r="R42" s="93"/>
      <c r="S42" s="93"/>
      <c r="T42" s="93"/>
      <c r="U42" s="93"/>
      <c r="V42" s="94"/>
      <c r="W42" s="25"/>
      <c r="X42" s="29"/>
      <c r="Y42" s="30"/>
      <c r="Z42" s="25"/>
      <c r="AA42" s="26"/>
      <c r="AB42" s="22"/>
    </row>
    <row r="43" spans="1:30" ht="9" customHeight="1">
      <c r="Y43" s="31"/>
    </row>
    <row r="44" spans="1:30" ht="11.25" customHeight="1">
      <c r="A44" s="4" t="s">
        <v>34</v>
      </c>
      <c r="B44" s="99" t="str">
        <f>A46</f>
        <v>呉中央</v>
      </c>
      <c r="C44" s="100"/>
      <c r="D44" s="100"/>
      <c r="E44" s="96" t="str">
        <f>A48</f>
        <v>(広島県)</v>
      </c>
      <c r="F44" s="96"/>
      <c r="G44" s="96"/>
      <c r="H44" s="5"/>
      <c r="I44" s="99" t="str">
        <f>A52</f>
        <v>芳泉</v>
      </c>
      <c r="J44" s="100"/>
      <c r="K44" s="100"/>
      <c r="L44" s="96" t="str">
        <f>A54</f>
        <v>(岡山県)</v>
      </c>
      <c r="M44" s="96"/>
      <c r="N44" s="96"/>
      <c r="O44" s="5"/>
      <c r="P44" s="99" t="str">
        <f>A58</f>
        <v>桃山</v>
      </c>
      <c r="Q44" s="100"/>
      <c r="R44" s="100"/>
      <c r="S44" s="105" t="str">
        <f>A60</f>
        <v>(山口県)</v>
      </c>
      <c r="T44" s="105"/>
      <c r="U44" s="105"/>
      <c r="V44" s="5"/>
      <c r="W44" s="95" t="s">
        <v>2</v>
      </c>
      <c r="X44" s="96"/>
      <c r="Y44" s="97"/>
      <c r="Z44" s="95" t="s">
        <v>3</v>
      </c>
      <c r="AA44" s="96"/>
      <c r="AB44" s="97"/>
    </row>
    <row r="45" spans="1:30" ht="9" customHeight="1">
      <c r="A45" s="6"/>
      <c r="B45" s="86"/>
      <c r="C45" s="87"/>
      <c r="D45" s="87"/>
      <c r="E45" s="87"/>
      <c r="F45" s="87"/>
      <c r="G45" s="87"/>
      <c r="H45" s="88"/>
      <c r="I45" s="84" t="str">
        <f>IF(I47&lt;O47,"●","○")</f>
        <v>○</v>
      </c>
      <c r="J45" s="7"/>
      <c r="K45" s="7"/>
      <c r="L45" s="8"/>
      <c r="M45" s="7"/>
      <c r="N45" s="7"/>
      <c r="O45" s="85"/>
      <c r="P45" s="84" t="str">
        <f>IF(P47&lt;V47,"●","○")</f>
        <v>●</v>
      </c>
      <c r="Q45" s="7"/>
      <c r="R45" s="7"/>
      <c r="S45" s="8"/>
      <c r="T45" s="7"/>
      <c r="U45" s="7"/>
      <c r="V45" s="85"/>
      <c r="W45" s="9"/>
      <c r="X45" s="8"/>
      <c r="Y45" s="10"/>
      <c r="Z45" s="9"/>
      <c r="AA45" s="7"/>
      <c r="AB45" s="11"/>
    </row>
    <row r="46" spans="1:30" ht="9" customHeight="1">
      <c r="A46" s="61" t="str">
        <f>[1]抽選結果!N8</f>
        <v>呉中央</v>
      </c>
      <c r="B46" s="89"/>
      <c r="C46" s="90"/>
      <c r="D46" s="90"/>
      <c r="E46" s="90"/>
      <c r="F46" s="90"/>
      <c r="G46" s="90"/>
      <c r="H46" s="91"/>
      <c r="I46" s="71"/>
      <c r="J46" s="12"/>
      <c r="K46" s="13">
        <f>'[1]試合結果（男子）'!F31</f>
        <v>20</v>
      </c>
      <c r="L46" s="20" t="s">
        <v>31</v>
      </c>
      <c r="M46" s="13">
        <f>'[1]試合結果（男子）'!H31</f>
        <v>5</v>
      </c>
      <c r="N46" s="11"/>
      <c r="O46" s="63"/>
      <c r="P46" s="71"/>
      <c r="Q46" s="12"/>
      <c r="R46" s="13">
        <f>'[1]試合結果（男子）'!H45</f>
        <v>8</v>
      </c>
      <c r="S46" s="20" t="s">
        <v>31</v>
      </c>
      <c r="T46" s="13">
        <f>'[1]試合結果（男子）'!F45</f>
        <v>8</v>
      </c>
      <c r="U46" s="11"/>
      <c r="V46" s="63"/>
      <c r="W46" s="15"/>
      <c r="X46" s="20"/>
      <c r="Y46" s="16"/>
      <c r="Z46" s="15"/>
      <c r="AA46" s="13"/>
      <c r="AB46" s="17"/>
      <c r="AC46" s="18" t="s">
        <v>5</v>
      </c>
      <c r="AD46" s="1">
        <f>I47+P47</f>
        <v>133</v>
      </c>
    </row>
    <row r="47" spans="1:30" ht="9" customHeight="1">
      <c r="A47" s="61"/>
      <c r="B47" s="89"/>
      <c r="C47" s="90"/>
      <c r="D47" s="90"/>
      <c r="E47" s="90"/>
      <c r="F47" s="90"/>
      <c r="G47" s="90"/>
      <c r="H47" s="91"/>
      <c r="I47" s="61">
        <f>SUM(K46:K49)</f>
        <v>83</v>
      </c>
      <c r="J47" s="19"/>
      <c r="K47" s="13">
        <f>'[1]試合結果（男子）'!F32</f>
        <v>11</v>
      </c>
      <c r="L47" s="20" t="s">
        <v>31</v>
      </c>
      <c r="M47" s="13">
        <f>'[1]試合結果（男子）'!H32</f>
        <v>23</v>
      </c>
      <c r="N47" s="17"/>
      <c r="O47" s="61">
        <f>SUM(M46:M49)</f>
        <v>50</v>
      </c>
      <c r="P47" s="61">
        <f>SUM(R46:R49)</f>
        <v>50</v>
      </c>
      <c r="Q47" s="19"/>
      <c r="R47" s="13">
        <f>'[1]試合結果（男子）'!H46</f>
        <v>18</v>
      </c>
      <c r="S47" s="20" t="s">
        <v>31</v>
      </c>
      <c r="T47" s="13">
        <f>'[1]試合結果（男子）'!F46</f>
        <v>12</v>
      </c>
      <c r="U47" s="17"/>
      <c r="V47" s="61">
        <f>SUM(T46:T49)</f>
        <v>64</v>
      </c>
      <c r="W47" s="83">
        <f>COUNTIF(B45:V45,"○")</f>
        <v>1</v>
      </c>
      <c r="X47" s="56" t="s">
        <v>31</v>
      </c>
      <c r="Y47" s="98">
        <f>COUNTIF(B45:V45,"●")</f>
        <v>1</v>
      </c>
      <c r="Z47" s="71" t="str">
        <f>RANK(W47,W47:W60)&amp;"位"</f>
        <v>1位</v>
      </c>
      <c r="AA47" s="56"/>
      <c r="AB47" s="63"/>
      <c r="AC47" s="18" t="s">
        <v>7</v>
      </c>
      <c r="AD47" s="1">
        <f>O47+V47</f>
        <v>114</v>
      </c>
    </row>
    <row r="48" spans="1:30" ht="9" customHeight="1">
      <c r="A48" s="61" t="str">
        <f>"("&amp;[1]抽選結果!O9&amp;")"</f>
        <v>(広島県)</v>
      </c>
      <c r="B48" s="89"/>
      <c r="C48" s="90"/>
      <c r="D48" s="90"/>
      <c r="E48" s="90"/>
      <c r="F48" s="90"/>
      <c r="G48" s="90"/>
      <c r="H48" s="91"/>
      <c r="I48" s="61"/>
      <c r="J48" s="19"/>
      <c r="K48" s="13">
        <f>'[1]試合結果（男子）'!F33</f>
        <v>25</v>
      </c>
      <c r="L48" s="20" t="s">
        <v>31</v>
      </c>
      <c r="M48" s="13">
        <f>'[1]試合結果（男子）'!H33</f>
        <v>11</v>
      </c>
      <c r="N48" s="17"/>
      <c r="O48" s="61"/>
      <c r="P48" s="61"/>
      <c r="Q48" s="19"/>
      <c r="R48" s="13">
        <f>'[1]試合結果（男子）'!H47</f>
        <v>9</v>
      </c>
      <c r="S48" s="20" t="s">
        <v>31</v>
      </c>
      <c r="T48" s="13">
        <f>'[1]試合結果（男子）'!F47</f>
        <v>25</v>
      </c>
      <c r="U48" s="17"/>
      <c r="V48" s="61"/>
      <c r="W48" s="83"/>
      <c r="X48" s="56"/>
      <c r="Y48" s="98"/>
      <c r="Z48" s="71"/>
      <c r="AA48" s="56"/>
      <c r="AB48" s="63"/>
      <c r="AC48" s="18" t="s">
        <v>32</v>
      </c>
      <c r="AD48" s="1">
        <f>AD46/AD47</f>
        <v>1.1666666666666667</v>
      </c>
    </row>
    <row r="49" spans="1:30" ht="9" customHeight="1">
      <c r="A49" s="61"/>
      <c r="B49" s="89"/>
      <c r="C49" s="90"/>
      <c r="D49" s="90"/>
      <c r="E49" s="90"/>
      <c r="F49" s="90"/>
      <c r="G49" s="90"/>
      <c r="H49" s="91"/>
      <c r="I49" s="19"/>
      <c r="J49" s="21"/>
      <c r="K49" s="13">
        <f>'[1]試合結果（男子）'!F34</f>
        <v>27</v>
      </c>
      <c r="L49" s="20" t="s">
        <v>31</v>
      </c>
      <c r="M49" s="13">
        <f>'[1]試合結果（男子）'!H34</f>
        <v>11</v>
      </c>
      <c r="N49" s="22"/>
      <c r="O49" s="17"/>
      <c r="P49" s="19"/>
      <c r="Q49" s="21"/>
      <c r="R49" s="13">
        <f>'[1]試合結果（男子）'!H48</f>
        <v>15</v>
      </c>
      <c r="S49" s="20" t="s">
        <v>31</v>
      </c>
      <c r="T49" s="13">
        <f>'[1]試合結果（男子）'!F48</f>
        <v>19</v>
      </c>
      <c r="U49" s="22"/>
      <c r="V49" s="17"/>
      <c r="W49" s="19"/>
      <c r="X49" s="13"/>
      <c r="Y49" s="16"/>
      <c r="Z49" s="15"/>
      <c r="AA49" s="13"/>
      <c r="AB49" s="17"/>
      <c r="AC49" s="18"/>
    </row>
    <row r="50" spans="1:30" ht="9" customHeight="1">
      <c r="A50" s="23"/>
      <c r="B50" s="92"/>
      <c r="C50" s="93"/>
      <c r="D50" s="93"/>
      <c r="E50" s="93"/>
      <c r="F50" s="93"/>
      <c r="G50" s="93"/>
      <c r="H50" s="94"/>
      <c r="I50" s="19"/>
      <c r="J50" s="13"/>
      <c r="K50" s="13"/>
      <c r="L50" s="20"/>
      <c r="M50" s="13"/>
      <c r="N50" s="13"/>
      <c r="O50" s="17"/>
      <c r="P50" s="19"/>
      <c r="Q50" s="13"/>
      <c r="R50" s="13"/>
      <c r="S50" s="20"/>
      <c r="T50" s="13"/>
      <c r="U50" s="13"/>
      <c r="V50" s="17"/>
      <c r="W50" s="19"/>
      <c r="X50" s="13"/>
      <c r="Y50" s="24"/>
      <c r="Z50" s="25"/>
      <c r="AA50" s="26"/>
      <c r="AB50" s="22"/>
      <c r="AC50" s="18"/>
    </row>
    <row r="51" spans="1:30" ht="9" customHeight="1">
      <c r="A51" s="6"/>
      <c r="B51" s="84" t="str">
        <f>IF(B53&lt;H53,"●","○")</f>
        <v>●</v>
      </c>
      <c r="C51" s="7"/>
      <c r="D51" s="7"/>
      <c r="E51" s="8"/>
      <c r="F51" s="7"/>
      <c r="G51" s="7"/>
      <c r="H51" s="85"/>
      <c r="I51" s="86"/>
      <c r="J51" s="87"/>
      <c r="K51" s="87"/>
      <c r="L51" s="87"/>
      <c r="M51" s="87"/>
      <c r="N51" s="87"/>
      <c r="O51" s="88"/>
      <c r="P51" s="84" t="str">
        <f>IF(P53&lt;V53,"●","○")</f>
        <v>○</v>
      </c>
      <c r="Q51" s="7"/>
      <c r="R51" s="7"/>
      <c r="S51" s="8"/>
      <c r="T51" s="7"/>
      <c r="U51" s="7"/>
      <c r="V51" s="85"/>
      <c r="W51" s="9"/>
      <c r="X51" s="8"/>
      <c r="Y51" s="10"/>
      <c r="Z51" s="9"/>
      <c r="AA51" s="7"/>
      <c r="AB51" s="11"/>
      <c r="AC51" s="18"/>
    </row>
    <row r="52" spans="1:30" ht="9" customHeight="1">
      <c r="A52" s="61" t="str">
        <f>[1]抽選結果!N12</f>
        <v>芳泉</v>
      </c>
      <c r="B52" s="71"/>
      <c r="C52" s="12"/>
      <c r="D52" s="13">
        <f>M46</f>
        <v>5</v>
      </c>
      <c r="E52" s="20" t="s">
        <v>31</v>
      </c>
      <c r="F52" s="13">
        <f>K46</f>
        <v>20</v>
      </c>
      <c r="G52" s="11"/>
      <c r="H52" s="63"/>
      <c r="I52" s="89"/>
      <c r="J52" s="90"/>
      <c r="K52" s="90"/>
      <c r="L52" s="90"/>
      <c r="M52" s="90"/>
      <c r="N52" s="90"/>
      <c r="O52" s="91"/>
      <c r="P52" s="71"/>
      <c r="Q52" s="12"/>
      <c r="R52" s="13">
        <f>'[1]試合結果（男子）'!F38</f>
        <v>12</v>
      </c>
      <c r="S52" s="20" t="s">
        <v>31</v>
      </c>
      <c r="T52" s="13">
        <f>'[1]試合結果（男子）'!H38</f>
        <v>14</v>
      </c>
      <c r="U52" s="11"/>
      <c r="V52" s="63"/>
      <c r="W52" s="15"/>
      <c r="X52" s="20"/>
      <c r="Y52" s="16"/>
      <c r="Z52" s="15"/>
      <c r="AA52" s="13"/>
      <c r="AB52" s="17"/>
      <c r="AC52" s="18" t="s">
        <v>5</v>
      </c>
      <c r="AD52" s="1">
        <f>B53+P53</f>
        <v>104</v>
      </c>
    </row>
    <row r="53" spans="1:30" ht="9" customHeight="1">
      <c r="A53" s="61"/>
      <c r="B53" s="61">
        <f>SUM(D52:D55)</f>
        <v>50</v>
      </c>
      <c r="C53" s="19"/>
      <c r="D53" s="13">
        <f>M47</f>
        <v>23</v>
      </c>
      <c r="E53" s="20" t="s">
        <v>31</v>
      </c>
      <c r="F53" s="13">
        <f>K47</f>
        <v>11</v>
      </c>
      <c r="G53" s="17"/>
      <c r="H53" s="61">
        <f>SUM(F52:F55)</f>
        <v>83</v>
      </c>
      <c r="I53" s="89"/>
      <c r="J53" s="90"/>
      <c r="K53" s="90"/>
      <c r="L53" s="90"/>
      <c r="M53" s="90"/>
      <c r="N53" s="90"/>
      <c r="O53" s="91"/>
      <c r="P53" s="61">
        <f>SUM(R52:R55)</f>
        <v>54</v>
      </c>
      <c r="Q53" s="19"/>
      <c r="R53" s="13">
        <f>'[1]試合結果（男子）'!F39</f>
        <v>8</v>
      </c>
      <c r="S53" s="20" t="s">
        <v>31</v>
      </c>
      <c r="T53" s="13">
        <f>'[1]試合結果（男子）'!H39</f>
        <v>11</v>
      </c>
      <c r="U53" s="17"/>
      <c r="V53" s="61">
        <f>SUM(T52:T55)</f>
        <v>52</v>
      </c>
      <c r="W53" s="83">
        <f>COUNTIF(B51:V51,"○")</f>
        <v>1</v>
      </c>
      <c r="X53" s="56" t="s">
        <v>31</v>
      </c>
      <c r="Y53" s="72">
        <f>COUNTIF(B51:V51,"●")</f>
        <v>1</v>
      </c>
      <c r="Z53" s="71" t="s">
        <v>35</v>
      </c>
      <c r="AA53" s="56"/>
      <c r="AB53" s="63"/>
      <c r="AC53" s="18" t="s">
        <v>7</v>
      </c>
      <c r="AD53" s="1">
        <f>H53+V53</f>
        <v>135</v>
      </c>
    </row>
    <row r="54" spans="1:30" ht="9" customHeight="1">
      <c r="A54" s="61" t="str">
        <f>"("&amp;[1]抽選結果!O13&amp;")"</f>
        <v>(岡山県)</v>
      </c>
      <c r="B54" s="61"/>
      <c r="C54" s="19"/>
      <c r="D54" s="13">
        <f>M48</f>
        <v>11</v>
      </c>
      <c r="E54" s="20" t="s">
        <v>31</v>
      </c>
      <c r="F54" s="13">
        <f>K48</f>
        <v>25</v>
      </c>
      <c r="G54" s="17"/>
      <c r="H54" s="61"/>
      <c r="I54" s="89"/>
      <c r="J54" s="90"/>
      <c r="K54" s="90"/>
      <c r="L54" s="90"/>
      <c r="M54" s="90"/>
      <c r="N54" s="90"/>
      <c r="O54" s="91"/>
      <c r="P54" s="61"/>
      <c r="Q54" s="19"/>
      <c r="R54" s="13">
        <f>'[1]試合結果（男子）'!F40</f>
        <v>14</v>
      </c>
      <c r="S54" s="20" t="s">
        <v>31</v>
      </c>
      <c r="T54" s="13">
        <f>'[1]試合結果（男子）'!H40</f>
        <v>20</v>
      </c>
      <c r="U54" s="17"/>
      <c r="V54" s="61"/>
      <c r="W54" s="83"/>
      <c r="X54" s="56"/>
      <c r="Y54" s="72"/>
      <c r="Z54" s="71"/>
      <c r="AA54" s="56"/>
      <c r="AB54" s="63"/>
      <c r="AC54" s="18" t="s">
        <v>32</v>
      </c>
      <c r="AD54" s="1">
        <f>AD52/AD53</f>
        <v>0.77037037037037037</v>
      </c>
    </row>
    <row r="55" spans="1:30" ht="9" customHeight="1">
      <c r="A55" s="61"/>
      <c r="B55" s="19"/>
      <c r="C55" s="21"/>
      <c r="D55" s="13">
        <f>M49</f>
        <v>11</v>
      </c>
      <c r="E55" s="20" t="s">
        <v>31</v>
      </c>
      <c r="F55" s="13">
        <f>K49</f>
        <v>27</v>
      </c>
      <c r="G55" s="22"/>
      <c r="H55" s="17"/>
      <c r="I55" s="89"/>
      <c r="J55" s="90"/>
      <c r="K55" s="90"/>
      <c r="L55" s="90"/>
      <c r="M55" s="90"/>
      <c r="N55" s="90"/>
      <c r="O55" s="91"/>
      <c r="P55" s="19"/>
      <c r="Q55" s="21"/>
      <c r="R55" s="13">
        <f>'[1]試合結果（男子）'!F41</f>
        <v>20</v>
      </c>
      <c r="S55" s="20" t="s">
        <v>31</v>
      </c>
      <c r="T55" s="13">
        <f>'[1]試合結果（男子）'!H41</f>
        <v>7</v>
      </c>
      <c r="U55" s="22"/>
      <c r="V55" s="17"/>
      <c r="W55" s="19"/>
      <c r="X55" s="13"/>
      <c r="Y55" s="16"/>
      <c r="Z55" s="15"/>
      <c r="AA55" s="13"/>
      <c r="AB55" s="17"/>
      <c r="AC55" s="18"/>
    </row>
    <row r="56" spans="1:30" ht="9" customHeight="1">
      <c r="A56" s="27"/>
      <c r="B56" s="19"/>
      <c r="C56" s="13"/>
      <c r="D56" s="13"/>
      <c r="E56" s="20"/>
      <c r="F56" s="13"/>
      <c r="G56" s="13"/>
      <c r="H56" s="17"/>
      <c r="I56" s="92"/>
      <c r="J56" s="93"/>
      <c r="K56" s="93"/>
      <c r="L56" s="93"/>
      <c r="M56" s="93"/>
      <c r="N56" s="93"/>
      <c r="O56" s="94"/>
      <c r="P56" s="19"/>
      <c r="Q56" s="13"/>
      <c r="R56" s="13"/>
      <c r="S56" s="20"/>
      <c r="T56" s="13"/>
      <c r="U56" s="13"/>
      <c r="V56" s="17"/>
      <c r="W56" s="19"/>
      <c r="X56" s="13"/>
      <c r="Y56" s="24"/>
      <c r="Z56" s="25"/>
      <c r="AA56" s="26"/>
      <c r="AB56" s="22"/>
      <c r="AC56" s="18"/>
    </row>
    <row r="57" spans="1:30" ht="9" customHeight="1">
      <c r="A57" s="6"/>
      <c r="B57" s="84" t="str">
        <f>IF(B59&lt;H59,"●","○")</f>
        <v>○</v>
      </c>
      <c r="C57" s="7"/>
      <c r="D57" s="7"/>
      <c r="E57" s="8"/>
      <c r="F57" s="7"/>
      <c r="G57" s="7"/>
      <c r="H57" s="85"/>
      <c r="I57" s="84" t="str">
        <f>IF(I59&lt;O59,"●","○")</f>
        <v>●</v>
      </c>
      <c r="J57" s="7"/>
      <c r="K57" s="7"/>
      <c r="L57" s="8"/>
      <c r="M57" s="7"/>
      <c r="N57" s="7"/>
      <c r="O57" s="85"/>
      <c r="P57" s="86"/>
      <c r="Q57" s="87"/>
      <c r="R57" s="87"/>
      <c r="S57" s="87"/>
      <c r="T57" s="87"/>
      <c r="U57" s="87"/>
      <c r="V57" s="88"/>
      <c r="W57" s="9"/>
      <c r="X57" s="8"/>
      <c r="Y57" s="10"/>
      <c r="Z57" s="9"/>
      <c r="AA57" s="7"/>
      <c r="AB57" s="11"/>
      <c r="AC57" s="18"/>
    </row>
    <row r="58" spans="1:30" ht="9" customHeight="1">
      <c r="A58" s="61" t="str">
        <f>[1]抽選結果!N16</f>
        <v>桃山</v>
      </c>
      <c r="B58" s="71"/>
      <c r="C58" s="12"/>
      <c r="D58" s="13">
        <f>T46</f>
        <v>8</v>
      </c>
      <c r="E58" s="20" t="s">
        <v>31</v>
      </c>
      <c r="F58" s="13">
        <f>R46</f>
        <v>8</v>
      </c>
      <c r="G58" s="11"/>
      <c r="H58" s="63"/>
      <c r="I58" s="71"/>
      <c r="J58" s="12"/>
      <c r="K58" s="13">
        <f>T52</f>
        <v>14</v>
      </c>
      <c r="L58" s="20" t="s">
        <v>31</v>
      </c>
      <c r="M58" s="13">
        <f>R52</f>
        <v>12</v>
      </c>
      <c r="N58" s="11"/>
      <c r="O58" s="63"/>
      <c r="P58" s="89"/>
      <c r="Q58" s="90"/>
      <c r="R58" s="90"/>
      <c r="S58" s="90"/>
      <c r="T58" s="90"/>
      <c r="U58" s="90"/>
      <c r="V58" s="91"/>
      <c r="W58" s="15"/>
      <c r="X58" s="20"/>
      <c r="Y58" s="16"/>
      <c r="Z58" s="15"/>
      <c r="AA58" s="13"/>
      <c r="AB58" s="17"/>
      <c r="AC58" s="18" t="s">
        <v>5</v>
      </c>
      <c r="AD58" s="1">
        <f>B59+I59</f>
        <v>116</v>
      </c>
    </row>
    <row r="59" spans="1:30" ht="9" customHeight="1">
      <c r="A59" s="61"/>
      <c r="B59" s="61">
        <f>SUM(D58:D61)</f>
        <v>64</v>
      </c>
      <c r="C59" s="19"/>
      <c r="D59" s="13">
        <f>T47</f>
        <v>12</v>
      </c>
      <c r="E59" s="20" t="s">
        <v>31</v>
      </c>
      <c r="F59" s="13">
        <f>R47</f>
        <v>18</v>
      </c>
      <c r="G59" s="17"/>
      <c r="H59" s="61">
        <f>SUM(F58:F61)</f>
        <v>50</v>
      </c>
      <c r="I59" s="61">
        <f>SUM(K58:K61)</f>
        <v>52</v>
      </c>
      <c r="J59" s="19"/>
      <c r="K59" s="13">
        <f>T53</f>
        <v>11</v>
      </c>
      <c r="L59" s="20" t="s">
        <v>31</v>
      </c>
      <c r="M59" s="13">
        <f>R53</f>
        <v>8</v>
      </c>
      <c r="N59" s="17"/>
      <c r="O59" s="61">
        <f>SUM(M58:M61)</f>
        <v>54</v>
      </c>
      <c r="P59" s="89"/>
      <c r="Q59" s="90"/>
      <c r="R59" s="90"/>
      <c r="S59" s="90"/>
      <c r="T59" s="90"/>
      <c r="U59" s="90"/>
      <c r="V59" s="91"/>
      <c r="W59" s="83">
        <f>COUNTIF(B57:V57,"○")</f>
        <v>1</v>
      </c>
      <c r="X59" s="56" t="s">
        <v>31</v>
      </c>
      <c r="Y59" s="72">
        <f>COUNTIF(B57:V57,"●")</f>
        <v>1</v>
      </c>
      <c r="Z59" s="71" t="s">
        <v>36</v>
      </c>
      <c r="AA59" s="56"/>
      <c r="AB59" s="63"/>
      <c r="AC59" s="18" t="s">
        <v>7</v>
      </c>
      <c r="AD59" s="1">
        <f>H59+O59</f>
        <v>104</v>
      </c>
    </row>
    <row r="60" spans="1:30" ht="9" customHeight="1">
      <c r="A60" s="61" t="str">
        <f>"("&amp;[1]抽選結果!O17&amp;")"</f>
        <v>(山口県)</v>
      </c>
      <c r="B60" s="61"/>
      <c r="C60" s="19"/>
      <c r="D60" s="13">
        <f>T48</f>
        <v>25</v>
      </c>
      <c r="E60" s="20" t="s">
        <v>31</v>
      </c>
      <c r="F60" s="13">
        <f>R48</f>
        <v>9</v>
      </c>
      <c r="G60" s="17"/>
      <c r="H60" s="61"/>
      <c r="I60" s="61"/>
      <c r="J60" s="19"/>
      <c r="K60" s="13">
        <f>T54</f>
        <v>20</v>
      </c>
      <c r="L60" s="20" t="s">
        <v>31</v>
      </c>
      <c r="M60" s="13">
        <f>R54</f>
        <v>14</v>
      </c>
      <c r="N60" s="17"/>
      <c r="O60" s="61"/>
      <c r="P60" s="89"/>
      <c r="Q60" s="90"/>
      <c r="R60" s="90"/>
      <c r="S60" s="90"/>
      <c r="T60" s="90"/>
      <c r="U60" s="90"/>
      <c r="V60" s="91"/>
      <c r="W60" s="83"/>
      <c r="X60" s="56"/>
      <c r="Y60" s="72"/>
      <c r="Z60" s="71"/>
      <c r="AA60" s="56"/>
      <c r="AB60" s="63"/>
      <c r="AC60" s="18" t="s">
        <v>32</v>
      </c>
      <c r="AD60" s="1">
        <f>AD58/AD59</f>
        <v>1.1153846153846154</v>
      </c>
    </row>
    <row r="61" spans="1:30" ht="9" customHeight="1">
      <c r="A61" s="61"/>
      <c r="B61" s="19"/>
      <c r="C61" s="21"/>
      <c r="D61" s="13">
        <f>T49</f>
        <v>19</v>
      </c>
      <c r="E61" s="20" t="s">
        <v>31</v>
      </c>
      <c r="F61" s="13">
        <f>R49</f>
        <v>15</v>
      </c>
      <c r="G61" s="22"/>
      <c r="H61" s="17"/>
      <c r="I61" s="19"/>
      <c r="J61" s="21"/>
      <c r="K61" s="13">
        <f>T55</f>
        <v>7</v>
      </c>
      <c r="L61" s="20" t="s">
        <v>31</v>
      </c>
      <c r="M61" s="13">
        <f>R55</f>
        <v>20</v>
      </c>
      <c r="N61" s="22"/>
      <c r="O61" s="17"/>
      <c r="P61" s="89"/>
      <c r="Q61" s="90"/>
      <c r="R61" s="90"/>
      <c r="S61" s="90"/>
      <c r="T61" s="90"/>
      <c r="U61" s="90"/>
      <c r="V61" s="91"/>
      <c r="W61" s="15"/>
      <c r="X61" s="20"/>
      <c r="Y61" s="28"/>
      <c r="Z61" s="15"/>
      <c r="AA61" s="13"/>
      <c r="AB61" s="17"/>
    </row>
    <row r="62" spans="1:30" ht="9" customHeight="1">
      <c r="A62" s="27"/>
      <c r="B62" s="21"/>
      <c r="C62" s="26"/>
      <c r="D62" s="26"/>
      <c r="E62" s="29"/>
      <c r="F62" s="26"/>
      <c r="G62" s="26"/>
      <c r="H62" s="22"/>
      <c r="I62" s="21"/>
      <c r="J62" s="26"/>
      <c r="K62" s="26"/>
      <c r="L62" s="29"/>
      <c r="M62" s="26"/>
      <c r="N62" s="26"/>
      <c r="O62" s="22"/>
      <c r="P62" s="92"/>
      <c r="Q62" s="93"/>
      <c r="R62" s="93"/>
      <c r="S62" s="93"/>
      <c r="T62" s="93"/>
      <c r="U62" s="93"/>
      <c r="V62" s="94"/>
      <c r="W62" s="25"/>
      <c r="X62" s="29"/>
      <c r="Y62" s="30"/>
      <c r="Z62" s="25"/>
      <c r="AA62" s="26"/>
      <c r="AB62" s="22"/>
    </row>
    <row r="63" spans="1:30" ht="9" customHeight="1">
      <c r="I63" s="100" t="s">
        <v>11</v>
      </c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</row>
    <row r="64" spans="1:30" ht="11.25" customHeight="1">
      <c r="A64" s="4" t="s">
        <v>37</v>
      </c>
      <c r="B64" s="99" t="str">
        <f>A66</f>
        <v>湖北</v>
      </c>
      <c r="C64" s="100"/>
      <c r="D64" s="100"/>
      <c r="E64" s="96" t="str">
        <f>A68</f>
        <v>(島根県)</v>
      </c>
      <c r="F64" s="96"/>
      <c r="G64" s="96"/>
      <c r="H64" s="5"/>
      <c r="I64" s="99" t="str">
        <f>A72</f>
        <v>高草</v>
      </c>
      <c r="J64" s="100"/>
      <c r="K64" s="100"/>
      <c r="L64" s="96" t="str">
        <f>A74</f>
        <v>(鳥取県)</v>
      </c>
      <c r="M64" s="96"/>
      <c r="N64" s="96"/>
      <c r="O64" s="5"/>
      <c r="P64" s="99" t="str">
        <f>A78</f>
        <v>東陽</v>
      </c>
      <c r="Q64" s="100"/>
      <c r="R64" s="100"/>
      <c r="S64" s="105" t="str">
        <f>A80</f>
        <v>(岡山県)</v>
      </c>
      <c r="T64" s="105"/>
      <c r="U64" s="105"/>
      <c r="V64" s="5"/>
      <c r="W64" s="95" t="s">
        <v>2</v>
      </c>
      <c r="X64" s="96"/>
      <c r="Y64" s="97"/>
      <c r="Z64" s="95" t="s">
        <v>3</v>
      </c>
      <c r="AA64" s="96"/>
      <c r="AB64" s="97"/>
    </row>
    <row r="65" spans="1:30" ht="9" customHeight="1">
      <c r="A65" s="6"/>
      <c r="B65" s="86"/>
      <c r="C65" s="87"/>
      <c r="D65" s="87"/>
      <c r="E65" s="87"/>
      <c r="F65" s="87"/>
      <c r="G65" s="87"/>
      <c r="H65" s="88"/>
      <c r="I65" s="84" t="str">
        <f>IF(I67&lt;O67,"●","○")</f>
        <v>○</v>
      </c>
      <c r="J65" s="7"/>
      <c r="K65" s="7"/>
      <c r="L65" s="8"/>
      <c r="M65" s="7"/>
      <c r="N65" s="7"/>
      <c r="O65" s="85"/>
      <c r="P65" s="84" t="str">
        <f>IF(P67&lt;V67,"●","○")</f>
        <v>○</v>
      </c>
      <c r="Q65" s="7"/>
      <c r="R65" s="7"/>
      <c r="S65" s="8"/>
      <c r="T65" s="7"/>
      <c r="U65" s="7"/>
      <c r="V65" s="85"/>
      <c r="W65" s="9"/>
      <c r="X65" s="8"/>
      <c r="Y65" s="10"/>
      <c r="Z65" s="9"/>
      <c r="AA65" s="7"/>
      <c r="AB65" s="11"/>
    </row>
    <row r="66" spans="1:30" ht="9" customHeight="1">
      <c r="A66" s="61" t="str">
        <f>[1]抽選結果!T8</f>
        <v>湖北</v>
      </c>
      <c r="B66" s="89"/>
      <c r="C66" s="90"/>
      <c r="D66" s="90"/>
      <c r="E66" s="90"/>
      <c r="F66" s="90"/>
      <c r="G66" s="90"/>
      <c r="H66" s="91"/>
      <c r="I66" s="71"/>
      <c r="J66" s="12"/>
      <c r="K66" s="13">
        <f>'[1]試合結果（男子）'!R31</f>
        <v>11</v>
      </c>
      <c r="L66" s="20" t="s">
        <v>31</v>
      </c>
      <c r="M66" s="13">
        <f>'[1]試合結果（男子）'!T31</f>
        <v>10</v>
      </c>
      <c r="N66" s="11"/>
      <c r="O66" s="63"/>
      <c r="P66" s="71"/>
      <c r="Q66" s="12"/>
      <c r="R66" s="13">
        <f>'[1]試合結果（男子）'!T45</f>
        <v>13</v>
      </c>
      <c r="S66" s="20" t="s">
        <v>31</v>
      </c>
      <c r="T66" s="13">
        <f>'[1]試合結果（男子）'!R45</f>
        <v>12</v>
      </c>
      <c r="U66" s="11"/>
      <c r="V66" s="63"/>
      <c r="W66" s="15"/>
      <c r="X66" s="20"/>
      <c r="Y66" s="16"/>
      <c r="Z66" s="15"/>
      <c r="AA66" s="13"/>
      <c r="AB66" s="17"/>
      <c r="AC66" s="18" t="s">
        <v>5</v>
      </c>
      <c r="AD66" s="1">
        <f>I67+P67</f>
        <v>108</v>
      </c>
    </row>
    <row r="67" spans="1:30" ht="9" customHeight="1">
      <c r="A67" s="61"/>
      <c r="B67" s="89"/>
      <c r="C67" s="90"/>
      <c r="D67" s="90"/>
      <c r="E67" s="90"/>
      <c r="F67" s="90"/>
      <c r="G67" s="90"/>
      <c r="H67" s="91"/>
      <c r="I67" s="61">
        <f>SUM(K66:K69)</f>
        <v>52</v>
      </c>
      <c r="J67" s="19"/>
      <c r="K67" s="13">
        <f>'[1]試合結果（男子）'!R32</f>
        <v>14</v>
      </c>
      <c r="L67" s="20" t="s">
        <v>31</v>
      </c>
      <c r="M67" s="13">
        <f>'[1]試合結果（男子）'!T32</f>
        <v>15</v>
      </c>
      <c r="N67" s="17"/>
      <c r="O67" s="61">
        <f>SUM(M66:M69)</f>
        <v>46</v>
      </c>
      <c r="P67" s="61">
        <f>SUM(R66:R69)</f>
        <v>56</v>
      </c>
      <c r="Q67" s="19"/>
      <c r="R67" s="13">
        <f>'[1]試合結果（男子）'!T46</f>
        <v>16</v>
      </c>
      <c r="S67" s="20" t="s">
        <v>31</v>
      </c>
      <c r="T67" s="13">
        <f>'[1]試合結果（男子）'!R46</f>
        <v>18</v>
      </c>
      <c r="U67" s="17"/>
      <c r="V67" s="61">
        <f>SUM(T66:T69)</f>
        <v>51</v>
      </c>
      <c r="W67" s="83">
        <f>COUNTIF(B65:V65,"○")</f>
        <v>2</v>
      </c>
      <c r="X67" s="56" t="s">
        <v>31</v>
      </c>
      <c r="Y67" s="98">
        <f>COUNTIF(B65:V65,"●")</f>
        <v>0</v>
      </c>
      <c r="Z67" s="71" t="str">
        <f>RANK(W67,W67:W80)&amp;"位"</f>
        <v>1位</v>
      </c>
      <c r="AA67" s="56"/>
      <c r="AB67" s="63"/>
      <c r="AC67" s="18" t="s">
        <v>7</v>
      </c>
      <c r="AD67" s="1">
        <f>O67+V67</f>
        <v>97</v>
      </c>
    </row>
    <row r="68" spans="1:30" ht="9" customHeight="1">
      <c r="A68" s="61" t="str">
        <f>"("&amp;[1]抽選結果!U9&amp;")"</f>
        <v>(島根県)</v>
      </c>
      <c r="B68" s="89"/>
      <c r="C68" s="90"/>
      <c r="D68" s="90"/>
      <c r="E68" s="90"/>
      <c r="F68" s="90"/>
      <c r="G68" s="90"/>
      <c r="H68" s="91"/>
      <c r="I68" s="61"/>
      <c r="J68" s="19"/>
      <c r="K68" s="13">
        <f>'[1]試合結果（男子）'!R33</f>
        <v>14</v>
      </c>
      <c r="L68" s="20" t="s">
        <v>31</v>
      </c>
      <c r="M68" s="13">
        <f>'[1]試合結果（男子）'!T33</f>
        <v>9</v>
      </c>
      <c r="N68" s="17"/>
      <c r="O68" s="61"/>
      <c r="P68" s="61"/>
      <c r="Q68" s="19"/>
      <c r="R68" s="13">
        <f>'[1]試合結果（男子）'!T47</f>
        <v>10</v>
      </c>
      <c r="S68" s="20" t="s">
        <v>31</v>
      </c>
      <c r="T68" s="13">
        <f>'[1]試合結果（男子）'!R47</f>
        <v>15</v>
      </c>
      <c r="U68" s="17"/>
      <c r="V68" s="61"/>
      <c r="W68" s="83"/>
      <c r="X68" s="56"/>
      <c r="Y68" s="98"/>
      <c r="Z68" s="71"/>
      <c r="AA68" s="56"/>
      <c r="AB68" s="63"/>
      <c r="AC68" s="18" t="s">
        <v>32</v>
      </c>
      <c r="AD68" s="1">
        <f>AD66/AD67</f>
        <v>1.1134020618556701</v>
      </c>
    </row>
    <row r="69" spans="1:30" ht="9" customHeight="1">
      <c r="A69" s="61"/>
      <c r="B69" s="89"/>
      <c r="C69" s="90"/>
      <c r="D69" s="90"/>
      <c r="E69" s="90"/>
      <c r="F69" s="90"/>
      <c r="G69" s="90"/>
      <c r="H69" s="91"/>
      <c r="I69" s="19"/>
      <c r="J69" s="21"/>
      <c r="K69" s="13">
        <f>'[1]試合結果（男子）'!R34</f>
        <v>13</v>
      </c>
      <c r="L69" s="20" t="s">
        <v>31</v>
      </c>
      <c r="M69" s="13">
        <f>'[1]試合結果（男子）'!T34</f>
        <v>12</v>
      </c>
      <c r="N69" s="22"/>
      <c r="O69" s="17"/>
      <c r="P69" s="19"/>
      <c r="Q69" s="21"/>
      <c r="R69" s="13">
        <f>'[1]試合結果（男子）'!T48</f>
        <v>17</v>
      </c>
      <c r="S69" s="20" t="s">
        <v>31</v>
      </c>
      <c r="T69" s="13">
        <f>'[1]試合結果（男子）'!R48</f>
        <v>6</v>
      </c>
      <c r="U69" s="22"/>
      <c r="V69" s="17"/>
      <c r="W69" s="19"/>
      <c r="X69" s="13"/>
      <c r="Y69" s="16"/>
      <c r="Z69" s="15"/>
      <c r="AA69" s="13"/>
      <c r="AB69" s="17"/>
      <c r="AC69" s="18"/>
    </row>
    <row r="70" spans="1:30" ht="9" customHeight="1">
      <c r="A70" s="23"/>
      <c r="B70" s="92"/>
      <c r="C70" s="93"/>
      <c r="D70" s="93"/>
      <c r="E70" s="93"/>
      <c r="F70" s="93"/>
      <c r="G70" s="93"/>
      <c r="H70" s="94"/>
      <c r="I70" s="19"/>
      <c r="J70" s="13"/>
      <c r="K70" s="13"/>
      <c r="L70" s="20"/>
      <c r="M70" s="13"/>
      <c r="N70" s="13"/>
      <c r="O70" s="17"/>
      <c r="P70" s="19"/>
      <c r="Q70" s="13"/>
      <c r="R70" s="13"/>
      <c r="S70" s="20"/>
      <c r="T70" s="13"/>
      <c r="U70" s="13"/>
      <c r="V70" s="17"/>
      <c r="W70" s="19"/>
      <c r="X70" s="13"/>
      <c r="Y70" s="24"/>
      <c r="Z70" s="25"/>
      <c r="AA70" s="26"/>
      <c r="AB70" s="22"/>
      <c r="AC70" s="18"/>
    </row>
    <row r="71" spans="1:30" ht="9" customHeight="1">
      <c r="A71" s="6"/>
      <c r="B71" s="84" t="str">
        <f>IF(B73&lt;H73,"●","○")</f>
        <v>●</v>
      </c>
      <c r="C71" s="7"/>
      <c r="D71" s="7"/>
      <c r="E71" s="8"/>
      <c r="F71" s="7"/>
      <c r="G71" s="7"/>
      <c r="H71" s="85"/>
      <c r="I71" s="86"/>
      <c r="J71" s="87"/>
      <c r="K71" s="87"/>
      <c r="L71" s="87"/>
      <c r="M71" s="87"/>
      <c r="N71" s="87"/>
      <c r="O71" s="88"/>
      <c r="P71" s="84" t="str">
        <f>IF(P73&lt;V73,"●","○")</f>
        <v>●</v>
      </c>
      <c r="Q71" s="7"/>
      <c r="R71" s="7"/>
      <c r="S71" s="8"/>
      <c r="T71" s="7"/>
      <c r="U71" s="7"/>
      <c r="V71" s="85"/>
      <c r="W71" s="9"/>
      <c r="X71" s="8"/>
      <c r="Y71" s="10"/>
      <c r="Z71" s="9"/>
      <c r="AA71" s="7"/>
      <c r="AB71" s="11"/>
      <c r="AC71" s="18"/>
    </row>
    <row r="72" spans="1:30" ht="9" customHeight="1">
      <c r="A72" s="61" t="str">
        <f>[1]抽選結果!T12</f>
        <v>高草</v>
      </c>
      <c r="B72" s="71"/>
      <c r="C72" s="12"/>
      <c r="D72" s="13">
        <f>M66</f>
        <v>10</v>
      </c>
      <c r="E72" s="20" t="s">
        <v>31</v>
      </c>
      <c r="F72" s="13">
        <f>K66</f>
        <v>11</v>
      </c>
      <c r="G72" s="11"/>
      <c r="H72" s="63"/>
      <c r="I72" s="89"/>
      <c r="J72" s="90"/>
      <c r="K72" s="90"/>
      <c r="L72" s="90"/>
      <c r="M72" s="90"/>
      <c r="N72" s="90"/>
      <c r="O72" s="91"/>
      <c r="P72" s="71"/>
      <c r="Q72" s="12"/>
      <c r="R72" s="13">
        <f>'[1]試合結果（男子）'!R38</f>
        <v>7</v>
      </c>
      <c r="S72" s="20" t="s">
        <v>31</v>
      </c>
      <c r="T72" s="13">
        <f>'[1]試合結果（男子）'!T38</f>
        <v>10</v>
      </c>
      <c r="U72" s="11"/>
      <c r="V72" s="63"/>
      <c r="W72" s="15"/>
      <c r="X72" s="20"/>
      <c r="Y72" s="16"/>
      <c r="Z72" s="15"/>
      <c r="AA72" s="13"/>
      <c r="AB72" s="17"/>
      <c r="AC72" s="18" t="s">
        <v>5</v>
      </c>
      <c r="AD72" s="1">
        <f>B73+P73</f>
        <v>86</v>
      </c>
    </row>
    <row r="73" spans="1:30" ht="9" customHeight="1">
      <c r="A73" s="61"/>
      <c r="B73" s="61">
        <f>SUM(D72:D75)</f>
        <v>46</v>
      </c>
      <c r="C73" s="19"/>
      <c r="D73" s="13">
        <f>M67</f>
        <v>15</v>
      </c>
      <c r="E73" s="20" t="s">
        <v>31</v>
      </c>
      <c r="F73" s="13">
        <f>K67</f>
        <v>14</v>
      </c>
      <c r="G73" s="17"/>
      <c r="H73" s="61">
        <f>SUM(F72:F75)</f>
        <v>52</v>
      </c>
      <c r="I73" s="89"/>
      <c r="J73" s="90"/>
      <c r="K73" s="90"/>
      <c r="L73" s="90"/>
      <c r="M73" s="90"/>
      <c r="N73" s="90"/>
      <c r="O73" s="91"/>
      <c r="P73" s="61">
        <f>SUM(R72:R75)</f>
        <v>40</v>
      </c>
      <c r="Q73" s="19"/>
      <c r="R73" s="13">
        <f>'[1]試合結果（男子）'!R39</f>
        <v>12</v>
      </c>
      <c r="S73" s="20" t="s">
        <v>31</v>
      </c>
      <c r="T73" s="13">
        <f>'[1]試合結果（男子）'!T39</f>
        <v>20</v>
      </c>
      <c r="U73" s="17"/>
      <c r="V73" s="61">
        <f>SUM(T72:T75)</f>
        <v>64</v>
      </c>
      <c r="W73" s="83">
        <f>COUNTIF(B71:V71,"○")</f>
        <v>0</v>
      </c>
      <c r="X73" s="56" t="s">
        <v>31</v>
      </c>
      <c r="Y73" s="72">
        <f>COUNTIF(B71:V71,"●")</f>
        <v>2</v>
      </c>
      <c r="Z73" s="71" t="str">
        <f>RANK(W73,W67:W79)&amp;"位"</f>
        <v>3位</v>
      </c>
      <c r="AA73" s="56"/>
      <c r="AB73" s="63"/>
      <c r="AC73" s="18" t="s">
        <v>7</v>
      </c>
      <c r="AD73" s="1">
        <f>H73+V73</f>
        <v>116</v>
      </c>
    </row>
    <row r="74" spans="1:30" ht="9" customHeight="1">
      <c r="A74" s="61" t="str">
        <f>"("&amp;[1]抽選結果!U13&amp;")"</f>
        <v>(鳥取県)</v>
      </c>
      <c r="B74" s="61"/>
      <c r="C74" s="19"/>
      <c r="D74" s="13">
        <f>M68</f>
        <v>9</v>
      </c>
      <c r="E74" s="20" t="s">
        <v>31</v>
      </c>
      <c r="F74" s="13">
        <f>K68</f>
        <v>14</v>
      </c>
      <c r="G74" s="17"/>
      <c r="H74" s="61"/>
      <c r="I74" s="89"/>
      <c r="J74" s="90"/>
      <c r="K74" s="90"/>
      <c r="L74" s="90"/>
      <c r="M74" s="90"/>
      <c r="N74" s="90"/>
      <c r="O74" s="91"/>
      <c r="P74" s="61"/>
      <c r="Q74" s="19"/>
      <c r="R74" s="13">
        <f>'[1]試合結果（男子）'!R40</f>
        <v>6</v>
      </c>
      <c r="S74" s="20" t="s">
        <v>31</v>
      </c>
      <c r="T74" s="13">
        <f>'[1]試合結果（男子）'!T40</f>
        <v>19</v>
      </c>
      <c r="U74" s="17"/>
      <c r="V74" s="61"/>
      <c r="W74" s="83"/>
      <c r="X74" s="56"/>
      <c r="Y74" s="72"/>
      <c r="Z74" s="71"/>
      <c r="AA74" s="56"/>
      <c r="AB74" s="63"/>
      <c r="AC74" s="18" t="s">
        <v>32</v>
      </c>
      <c r="AD74" s="1">
        <f>AD72/AD73</f>
        <v>0.74137931034482762</v>
      </c>
    </row>
    <row r="75" spans="1:30" ht="9" customHeight="1">
      <c r="A75" s="61"/>
      <c r="B75" s="19"/>
      <c r="C75" s="21"/>
      <c r="D75" s="13">
        <f>M69</f>
        <v>12</v>
      </c>
      <c r="E75" s="20" t="s">
        <v>31</v>
      </c>
      <c r="F75" s="13">
        <f>K69</f>
        <v>13</v>
      </c>
      <c r="G75" s="22"/>
      <c r="H75" s="17"/>
      <c r="I75" s="89"/>
      <c r="J75" s="90"/>
      <c r="K75" s="90"/>
      <c r="L75" s="90"/>
      <c r="M75" s="90"/>
      <c r="N75" s="90"/>
      <c r="O75" s="91"/>
      <c r="P75" s="19"/>
      <c r="Q75" s="21"/>
      <c r="R75" s="13">
        <f>'[1]試合結果（男子）'!R41</f>
        <v>15</v>
      </c>
      <c r="S75" s="20" t="s">
        <v>31</v>
      </c>
      <c r="T75" s="13">
        <f>'[1]試合結果（男子）'!T41</f>
        <v>15</v>
      </c>
      <c r="U75" s="22"/>
      <c r="V75" s="17"/>
      <c r="W75" s="19"/>
      <c r="X75" s="13"/>
      <c r="Y75" s="16"/>
      <c r="Z75" s="15"/>
      <c r="AA75" s="13"/>
      <c r="AB75" s="17"/>
      <c r="AC75" s="18"/>
    </row>
    <row r="76" spans="1:30" ht="9" customHeight="1">
      <c r="A76" s="27"/>
      <c r="B76" s="19"/>
      <c r="C76" s="13"/>
      <c r="D76" s="13"/>
      <c r="E76" s="20"/>
      <c r="F76" s="13"/>
      <c r="G76" s="13"/>
      <c r="H76" s="17"/>
      <c r="I76" s="92"/>
      <c r="J76" s="93"/>
      <c r="K76" s="93"/>
      <c r="L76" s="93"/>
      <c r="M76" s="93"/>
      <c r="N76" s="93"/>
      <c r="O76" s="94"/>
      <c r="P76" s="19"/>
      <c r="Q76" s="13"/>
      <c r="R76" s="13"/>
      <c r="S76" s="20"/>
      <c r="T76" s="13"/>
      <c r="U76" s="13"/>
      <c r="V76" s="17"/>
      <c r="W76" s="19"/>
      <c r="X76" s="13"/>
      <c r="Y76" s="24"/>
      <c r="Z76" s="25"/>
      <c r="AA76" s="26"/>
      <c r="AB76" s="22"/>
      <c r="AC76" s="18"/>
    </row>
    <row r="77" spans="1:30" ht="9" customHeight="1">
      <c r="A77" s="6"/>
      <c r="B77" s="84" t="str">
        <f>IF(B79&lt;H79,"●","○")</f>
        <v>●</v>
      </c>
      <c r="C77" s="7"/>
      <c r="D77" s="7"/>
      <c r="E77" s="8"/>
      <c r="F77" s="7"/>
      <c r="G77" s="7"/>
      <c r="H77" s="85"/>
      <c r="I77" s="84" t="str">
        <f>IF(I79&lt;O79,"●","○")</f>
        <v>○</v>
      </c>
      <c r="J77" s="7"/>
      <c r="K77" s="7"/>
      <c r="L77" s="8"/>
      <c r="M77" s="7"/>
      <c r="N77" s="7"/>
      <c r="O77" s="85"/>
      <c r="P77" s="86"/>
      <c r="Q77" s="87"/>
      <c r="R77" s="87"/>
      <c r="S77" s="87"/>
      <c r="T77" s="87"/>
      <c r="U77" s="87"/>
      <c r="V77" s="88"/>
      <c r="W77" s="9"/>
      <c r="X77" s="8"/>
      <c r="Y77" s="10"/>
      <c r="Z77" s="9"/>
      <c r="AA77" s="7"/>
      <c r="AB77" s="11"/>
      <c r="AC77" s="18"/>
    </row>
    <row r="78" spans="1:30" ht="9" customHeight="1">
      <c r="A78" s="61" t="str">
        <f>[1]抽選結果!T16</f>
        <v>東陽</v>
      </c>
      <c r="B78" s="71"/>
      <c r="C78" s="12"/>
      <c r="D78" s="13">
        <f>T66</f>
        <v>12</v>
      </c>
      <c r="E78" s="20" t="s">
        <v>31</v>
      </c>
      <c r="F78" s="13">
        <f>R66</f>
        <v>13</v>
      </c>
      <c r="G78" s="11"/>
      <c r="H78" s="63"/>
      <c r="I78" s="71"/>
      <c r="J78" s="12"/>
      <c r="K78" s="13">
        <f>T72</f>
        <v>10</v>
      </c>
      <c r="L78" s="20" t="s">
        <v>31</v>
      </c>
      <c r="M78" s="13">
        <f>R72</f>
        <v>7</v>
      </c>
      <c r="N78" s="11"/>
      <c r="O78" s="63"/>
      <c r="P78" s="89"/>
      <c r="Q78" s="90"/>
      <c r="R78" s="90"/>
      <c r="S78" s="90"/>
      <c r="T78" s="90"/>
      <c r="U78" s="90"/>
      <c r="V78" s="91"/>
      <c r="W78" s="15"/>
      <c r="X78" s="20"/>
      <c r="Y78" s="16"/>
      <c r="Z78" s="15"/>
      <c r="AA78" s="13"/>
      <c r="AB78" s="17"/>
      <c r="AC78" s="18" t="s">
        <v>5</v>
      </c>
      <c r="AD78" s="1">
        <f>B79+I79</f>
        <v>115</v>
      </c>
    </row>
    <row r="79" spans="1:30" ht="9" customHeight="1">
      <c r="A79" s="61"/>
      <c r="B79" s="61">
        <f>SUM(D78:D81)</f>
        <v>51</v>
      </c>
      <c r="C79" s="19"/>
      <c r="D79" s="13">
        <f>T67</f>
        <v>18</v>
      </c>
      <c r="E79" s="20" t="s">
        <v>31</v>
      </c>
      <c r="F79" s="13">
        <f>R67</f>
        <v>16</v>
      </c>
      <c r="G79" s="17"/>
      <c r="H79" s="61">
        <f>SUM(F78:F81)</f>
        <v>56</v>
      </c>
      <c r="I79" s="61">
        <f>SUM(K78:K81)</f>
        <v>64</v>
      </c>
      <c r="J79" s="19"/>
      <c r="K79" s="13">
        <f>T73</f>
        <v>20</v>
      </c>
      <c r="L79" s="20" t="s">
        <v>31</v>
      </c>
      <c r="M79" s="13">
        <f>R73</f>
        <v>12</v>
      </c>
      <c r="N79" s="17"/>
      <c r="O79" s="61">
        <f>SUM(M78:M81)</f>
        <v>40</v>
      </c>
      <c r="P79" s="89"/>
      <c r="Q79" s="90"/>
      <c r="R79" s="90"/>
      <c r="S79" s="90"/>
      <c r="T79" s="90"/>
      <c r="U79" s="90"/>
      <c r="V79" s="91"/>
      <c r="W79" s="83">
        <f>COUNTIF(B77:V77,"○")</f>
        <v>1</v>
      </c>
      <c r="X79" s="56" t="s">
        <v>31</v>
      </c>
      <c r="Y79" s="72">
        <f>COUNTIF(B77:V77,"●")</f>
        <v>1</v>
      </c>
      <c r="Z79" s="71" t="str">
        <f>RANK(W79,W67:W79)&amp;"位"</f>
        <v>2位</v>
      </c>
      <c r="AA79" s="56"/>
      <c r="AB79" s="63"/>
      <c r="AC79" s="18" t="s">
        <v>7</v>
      </c>
      <c r="AD79" s="1">
        <f>H79+O79</f>
        <v>96</v>
      </c>
    </row>
    <row r="80" spans="1:30" ht="9" customHeight="1">
      <c r="A80" s="61" t="str">
        <f>"("&amp;[1]抽選結果!U17&amp;")"</f>
        <v>(岡山県)</v>
      </c>
      <c r="B80" s="61"/>
      <c r="C80" s="19"/>
      <c r="D80" s="13">
        <f>T68</f>
        <v>15</v>
      </c>
      <c r="E80" s="20" t="s">
        <v>31</v>
      </c>
      <c r="F80" s="13">
        <f>R68</f>
        <v>10</v>
      </c>
      <c r="G80" s="17"/>
      <c r="H80" s="61"/>
      <c r="I80" s="61"/>
      <c r="J80" s="19"/>
      <c r="K80" s="13">
        <f>T74</f>
        <v>19</v>
      </c>
      <c r="L80" s="20" t="s">
        <v>31</v>
      </c>
      <c r="M80" s="13">
        <f>R74</f>
        <v>6</v>
      </c>
      <c r="N80" s="17"/>
      <c r="O80" s="61"/>
      <c r="P80" s="89"/>
      <c r="Q80" s="90"/>
      <c r="R80" s="90"/>
      <c r="S80" s="90"/>
      <c r="T80" s="90"/>
      <c r="U80" s="90"/>
      <c r="V80" s="91"/>
      <c r="W80" s="83"/>
      <c r="X80" s="56"/>
      <c r="Y80" s="72"/>
      <c r="Z80" s="71"/>
      <c r="AA80" s="56"/>
      <c r="AB80" s="63"/>
      <c r="AC80" s="18" t="s">
        <v>32</v>
      </c>
      <c r="AD80" s="1">
        <f>AD78/AD79</f>
        <v>1.1979166666666667</v>
      </c>
    </row>
    <row r="81" spans="1:28" ht="9" customHeight="1">
      <c r="A81" s="61"/>
      <c r="B81" s="19"/>
      <c r="C81" s="21"/>
      <c r="D81" s="13">
        <f>T69</f>
        <v>6</v>
      </c>
      <c r="E81" s="20" t="s">
        <v>31</v>
      </c>
      <c r="F81" s="13">
        <f>R69</f>
        <v>17</v>
      </c>
      <c r="G81" s="22"/>
      <c r="H81" s="17"/>
      <c r="I81" s="19"/>
      <c r="J81" s="21"/>
      <c r="K81" s="13">
        <f>T75</f>
        <v>15</v>
      </c>
      <c r="L81" s="20" t="s">
        <v>31</v>
      </c>
      <c r="M81" s="13">
        <f>R75</f>
        <v>15</v>
      </c>
      <c r="N81" s="22"/>
      <c r="O81" s="17"/>
      <c r="P81" s="89"/>
      <c r="Q81" s="90"/>
      <c r="R81" s="90"/>
      <c r="S81" s="90"/>
      <c r="T81" s="90"/>
      <c r="U81" s="90"/>
      <c r="V81" s="91"/>
      <c r="W81" s="15"/>
      <c r="X81" s="20"/>
      <c r="Y81" s="28"/>
      <c r="Z81" s="15"/>
      <c r="AA81" s="13"/>
      <c r="AB81" s="17"/>
    </row>
    <row r="82" spans="1:28" ht="9" customHeight="1">
      <c r="A82" s="27"/>
      <c r="B82" s="21"/>
      <c r="C82" s="26"/>
      <c r="D82" s="26"/>
      <c r="E82" s="29"/>
      <c r="F82" s="26"/>
      <c r="G82" s="26"/>
      <c r="H82" s="22"/>
      <c r="I82" s="21"/>
      <c r="J82" s="26"/>
      <c r="K82" s="26"/>
      <c r="L82" s="29"/>
      <c r="M82" s="26"/>
      <c r="N82" s="26"/>
      <c r="O82" s="22"/>
      <c r="P82" s="92"/>
      <c r="Q82" s="93"/>
      <c r="R82" s="93"/>
      <c r="S82" s="93"/>
      <c r="T82" s="93"/>
      <c r="U82" s="93"/>
      <c r="V82" s="94"/>
      <c r="W82" s="25"/>
      <c r="X82" s="29"/>
      <c r="Y82" s="30"/>
      <c r="Z82" s="25"/>
      <c r="AA82" s="26"/>
      <c r="AB82" s="22"/>
    </row>
    <row r="83" spans="1:28" ht="12" thickBot="1">
      <c r="Y83" s="31"/>
    </row>
    <row r="84" spans="1:28" ht="9" customHeight="1" thickTop="1">
      <c r="A84" s="73" t="s">
        <v>38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/>
      <c r="M84" s="106" t="s">
        <v>16</v>
      </c>
      <c r="N84" s="107"/>
      <c r="O84" s="107"/>
      <c r="P84" s="108"/>
      <c r="Q84"/>
      <c r="R84" s="77" t="s">
        <v>39</v>
      </c>
      <c r="S84" s="77"/>
      <c r="T84" s="77"/>
      <c r="U84" s="77"/>
      <c r="V84" s="77"/>
      <c r="W84" s="77"/>
      <c r="X84" s="77"/>
      <c r="Y84" s="77"/>
      <c r="Z84" s="77"/>
      <c r="AA84" s="77"/>
      <c r="AB84" s="77"/>
    </row>
    <row r="85" spans="1:28" ht="9" customHeight="1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/>
      <c r="M85" s="78" t="s">
        <v>40</v>
      </c>
      <c r="N85" s="51"/>
      <c r="O85" s="51"/>
      <c r="P85" s="79"/>
      <c r="Q85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</row>
    <row r="86" spans="1:28" ht="9" customHeight="1" thickBot="1">
      <c r="B86"/>
      <c r="C86"/>
      <c r="D86"/>
      <c r="E86"/>
      <c r="F86"/>
      <c r="G86"/>
      <c r="H86"/>
      <c r="I86"/>
      <c r="J86"/>
      <c r="K86"/>
      <c r="L86"/>
      <c r="M86" s="80"/>
      <c r="N86" s="81"/>
      <c r="O86" s="81"/>
      <c r="P86" s="82"/>
      <c r="Q86"/>
      <c r="R86"/>
      <c r="S86"/>
      <c r="T86"/>
      <c r="U86"/>
      <c r="V86"/>
      <c r="W86"/>
      <c r="X86"/>
      <c r="Y86"/>
      <c r="Z86"/>
      <c r="AA86"/>
    </row>
    <row r="87" spans="1:28" ht="9" customHeight="1" thickTop="1" thickBot="1">
      <c r="B87"/>
      <c r="C87"/>
      <c r="D87"/>
      <c r="E87"/>
      <c r="F87"/>
      <c r="G87"/>
      <c r="H87" s="41"/>
      <c r="I87" s="41"/>
      <c r="J87" s="41"/>
      <c r="K87" s="41"/>
      <c r="L87" s="41"/>
      <c r="M87" s="41"/>
      <c r="N87" s="109"/>
      <c r="O87" s="110"/>
      <c r="P87" s="111"/>
      <c r="Q87" s="111"/>
      <c r="R87" s="111"/>
      <c r="S87" s="111"/>
      <c r="T87" s="111"/>
      <c r="U87" s="111"/>
      <c r="V87" s="111"/>
      <c r="W87" s="111"/>
      <c r="X87"/>
      <c r="Y87"/>
      <c r="Z87"/>
      <c r="AA87"/>
    </row>
    <row r="88" spans="1:28" ht="9" customHeight="1" thickTop="1">
      <c r="B88"/>
      <c r="C88"/>
      <c r="D88"/>
      <c r="E88"/>
      <c r="F88"/>
      <c r="G88" s="34"/>
      <c r="H88" s="37"/>
      <c r="I88" s="37"/>
      <c r="J88" s="37"/>
      <c r="K88" s="37"/>
      <c r="L88" s="37"/>
      <c r="M88" s="69" t="s">
        <v>41</v>
      </c>
      <c r="N88" s="69"/>
      <c r="O88" s="112">
        <v>0.5625</v>
      </c>
      <c r="P88" s="112"/>
      <c r="Q88" s="112"/>
      <c r="R88" s="36"/>
      <c r="S88" s="36"/>
      <c r="T88" s="36"/>
      <c r="U88" s="113"/>
      <c r="V88" s="37"/>
      <c r="W88" s="111"/>
      <c r="X88"/>
      <c r="Y88"/>
      <c r="Z88"/>
      <c r="AA88"/>
    </row>
    <row r="89" spans="1:28" ht="9" customHeight="1">
      <c r="B89"/>
      <c r="C89"/>
      <c r="D89"/>
      <c r="E89"/>
      <c r="F89"/>
      <c r="G89" s="34"/>
      <c r="H89" s="37"/>
      <c r="I89" s="37"/>
      <c r="J89" s="37"/>
      <c r="K89" s="37"/>
      <c r="L89" s="110"/>
      <c r="M89" s="69"/>
      <c r="N89" s="69"/>
      <c r="O89" s="70"/>
      <c r="P89" s="70"/>
      <c r="Q89" s="70"/>
      <c r="R89" s="37"/>
      <c r="S89" s="37"/>
      <c r="T89" s="37"/>
      <c r="U89" s="114"/>
      <c r="V89" s="37"/>
      <c r="W89" s="111"/>
      <c r="X89"/>
      <c r="Y89"/>
      <c r="Z89"/>
      <c r="AA89"/>
    </row>
    <row r="90" spans="1:28" ht="9" customHeight="1">
      <c r="B90"/>
      <c r="C90"/>
      <c r="D90"/>
      <c r="E90"/>
      <c r="F90"/>
      <c r="G90" s="34"/>
      <c r="H90" s="37"/>
      <c r="I90" s="37"/>
      <c r="J90" s="37"/>
      <c r="K90" s="20"/>
      <c r="L90" s="12"/>
      <c r="M90" s="13">
        <f>'[1]試合結果（男子）'!F65</f>
        <v>5</v>
      </c>
      <c r="N90" s="56" t="s">
        <v>31</v>
      </c>
      <c r="O90" s="56"/>
      <c r="P90" s="13">
        <f>'[1]試合結果（男子）'!H65</f>
        <v>9</v>
      </c>
      <c r="Q90" s="11"/>
      <c r="R90" s="20"/>
      <c r="S90" s="37"/>
      <c r="T90" s="37"/>
      <c r="U90" s="114"/>
      <c r="V90" s="37"/>
      <c r="W90" s="111"/>
      <c r="X90"/>
      <c r="Y90"/>
      <c r="Z90"/>
      <c r="AA90"/>
    </row>
    <row r="91" spans="1:28" ht="9" customHeight="1">
      <c r="B91"/>
      <c r="C91"/>
      <c r="D91"/>
      <c r="E91"/>
      <c r="F91"/>
      <c r="G91" s="34"/>
      <c r="H91" s="37"/>
      <c r="I91" s="37"/>
      <c r="J91" s="37"/>
      <c r="K91" s="63">
        <f>SUM(M90:M93)</f>
        <v>57</v>
      </c>
      <c r="L91" s="19"/>
      <c r="M91" s="13">
        <f>'[1]試合結果（男子）'!F66</f>
        <v>17</v>
      </c>
      <c r="N91" s="56" t="s">
        <v>31</v>
      </c>
      <c r="O91" s="56"/>
      <c r="P91" s="13">
        <f>'[1]試合結果（男子）'!H66</f>
        <v>13</v>
      </c>
      <c r="Q91" s="17"/>
      <c r="R91" s="71">
        <f>SUM(P90:P93)</f>
        <v>40</v>
      </c>
      <c r="S91" s="37"/>
      <c r="T91" s="37"/>
      <c r="U91" s="114"/>
      <c r="V91" s="37"/>
      <c r="W91" s="111"/>
      <c r="X91"/>
      <c r="Y91"/>
      <c r="Z91"/>
      <c r="AA91"/>
    </row>
    <row r="92" spans="1:28" ht="9" customHeight="1">
      <c r="B92"/>
      <c r="C92"/>
      <c r="D92"/>
      <c r="E92"/>
      <c r="F92"/>
      <c r="G92" s="34"/>
      <c r="H92" s="37"/>
      <c r="I92" s="37"/>
      <c r="J92" s="37"/>
      <c r="K92" s="63"/>
      <c r="L92" s="19"/>
      <c r="M92" s="13">
        <f>'[1]試合結果（男子）'!F67</f>
        <v>16</v>
      </c>
      <c r="N92" s="56" t="s">
        <v>31</v>
      </c>
      <c r="O92" s="56"/>
      <c r="P92" s="13">
        <f>'[1]試合結果（男子）'!H67</f>
        <v>3</v>
      </c>
      <c r="Q92" s="17"/>
      <c r="R92" s="71"/>
      <c r="S92" s="37"/>
      <c r="T92" s="37"/>
      <c r="U92" s="114"/>
      <c r="V92" s="37"/>
      <c r="W92" s="111"/>
      <c r="X92"/>
      <c r="Y92"/>
      <c r="Z92"/>
      <c r="AA92"/>
    </row>
    <row r="93" spans="1:28" ht="9" customHeight="1">
      <c r="B93"/>
      <c r="C93"/>
      <c r="D93"/>
      <c r="E93"/>
      <c r="F93"/>
      <c r="G93" s="34"/>
      <c r="H93" s="37"/>
      <c r="I93" s="37"/>
      <c r="J93" s="37"/>
      <c r="K93" s="13"/>
      <c r="L93" s="21"/>
      <c r="M93" s="13">
        <f>'[1]試合結果（男子）'!F68</f>
        <v>19</v>
      </c>
      <c r="N93" s="56" t="s">
        <v>31</v>
      </c>
      <c r="O93" s="56"/>
      <c r="P93" s="13">
        <f>'[1]試合結果（男子）'!H68</f>
        <v>15</v>
      </c>
      <c r="Q93" s="22"/>
      <c r="R93" s="13"/>
      <c r="S93" s="37"/>
      <c r="T93" s="37"/>
      <c r="U93" s="114"/>
      <c r="V93" s="37"/>
      <c r="W93" s="111"/>
      <c r="X93"/>
      <c r="Y93"/>
      <c r="Z93"/>
      <c r="AA93"/>
    </row>
    <row r="94" spans="1:28" ht="9" customHeight="1" thickBot="1">
      <c r="B94"/>
      <c r="C94"/>
      <c r="D94" s="33"/>
      <c r="E94" s="33"/>
      <c r="F94" s="33"/>
      <c r="G94" s="42"/>
      <c r="H94" s="38"/>
      <c r="I94" s="38"/>
      <c r="J94" s="38"/>
      <c r="K94" s="38"/>
      <c r="L94" s="38"/>
      <c r="M94" s="38"/>
      <c r="N94" s="38"/>
      <c r="O94" s="38"/>
      <c r="P94" s="115"/>
      <c r="Q94" s="115"/>
      <c r="R94" s="115"/>
      <c r="S94" s="38"/>
      <c r="T94" s="38"/>
      <c r="U94" s="39"/>
      <c r="V94" s="40"/>
      <c r="W94" s="33"/>
      <c r="X94" s="33"/>
      <c r="Y94" s="33"/>
      <c r="Z94"/>
      <c r="AA94"/>
    </row>
    <row r="95" spans="1:28" ht="9" customHeight="1" thickTop="1">
      <c r="B95"/>
      <c r="C95" s="34"/>
      <c r="D95" s="38"/>
      <c r="E95" s="38"/>
      <c r="F95" s="65" t="s">
        <v>42</v>
      </c>
      <c r="G95" s="65"/>
      <c r="H95" s="67">
        <v>0.4513888888888889</v>
      </c>
      <c r="I95" s="67"/>
      <c r="J95" s="67"/>
      <c r="K95" s="35"/>
      <c r="L95" s="45"/>
      <c r="M95" s="38"/>
      <c r="N95" s="38"/>
      <c r="O95" s="38"/>
      <c r="P95" s="38"/>
      <c r="Q95" s="46"/>
      <c r="R95" s="35"/>
      <c r="S95" s="35"/>
      <c r="T95" s="64" t="s">
        <v>43</v>
      </c>
      <c r="U95" s="64"/>
      <c r="V95" s="66">
        <v>0.4513888888888889</v>
      </c>
      <c r="W95" s="66"/>
      <c r="X95" s="66"/>
      <c r="Y95" s="34"/>
      <c r="Z95" s="38"/>
      <c r="AA95"/>
    </row>
    <row r="96" spans="1:28" ht="9" customHeight="1">
      <c r="B96"/>
      <c r="C96" s="34"/>
      <c r="D96" s="38"/>
      <c r="E96" s="38"/>
      <c r="F96" s="65"/>
      <c r="G96" s="65"/>
      <c r="H96" s="66"/>
      <c r="I96" s="66"/>
      <c r="J96" s="66"/>
      <c r="K96" s="38"/>
      <c r="L96" s="45"/>
      <c r="M96" s="38"/>
      <c r="N96" s="38"/>
      <c r="O96" s="38"/>
      <c r="P96" s="38"/>
      <c r="Q96" s="46"/>
      <c r="R96" s="38"/>
      <c r="S96" s="38"/>
      <c r="T96" s="65"/>
      <c r="U96" s="65"/>
      <c r="V96" s="66"/>
      <c r="W96" s="66"/>
      <c r="X96" s="66"/>
      <c r="Y96" s="34"/>
      <c r="Z96" s="38"/>
      <c r="AA96"/>
    </row>
    <row r="97" spans="2:27" ht="9" customHeight="1">
      <c r="B97"/>
      <c r="C97" s="34"/>
      <c r="D97" s="20"/>
      <c r="E97" s="12"/>
      <c r="F97" s="13">
        <f>'[1]試合結果（男子）'!F56</f>
        <v>22</v>
      </c>
      <c r="G97" s="56" t="s">
        <v>31</v>
      </c>
      <c r="H97" s="56"/>
      <c r="I97" s="13">
        <f>'[1]試合結果（男子）'!H56</f>
        <v>9</v>
      </c>
      <c r="J97" s="11"/>
      <c r="K97" s="20"/>
      <c r="L97" s="45"/>
      <c r="M97" s="38"/>
      <c r="N97" s="38"/>
      <c r="O97" s="38"/>
      <c r="P97" s="38"/>
      <c r="Q97" s="46"/>
      <c r="R97" s="20"/>
      <c r="S97" s="12"/>
      <c r="T97" s="13">
        <f>'[1]試合結果（男子）'!R56</f>
        <v>11</v>
      </c>
      <c r="U97" s="56" t="s">
        <v>31</v>
      </c>
      <c r="V97" s="56"/>
      <c r="W97" s="13">
        <f>'[1]試合結果（男子）'!T56</f>
        <v>11</v>
      </c>
      <c r="X97" s="11"/>
      <c r="Y97" s="47"/>
      <c r="Z97" s="38"/>
      <c r="AA97"/>
    </row>
    <row r="98" spans="2:27" ht="9" customHeight="1">
      <c r="B98"/>
      <c r="C98" s="34"/>
      <c r="D98" s="63">
        <f>SUM(F97:F100)</f>
        <v>73</v>
      </c>
      <c r="E98" s="19"/>
      <c r="F98" s="13">
        <f>'[1]試合結果（男子）'!F57</f>
        <v>17</v>
      </c>
      <c r="G98" s="56" t="s">
        <v>31</v>
      </c>
      <c r="H98" s="56"/>
      <c r="I98" s="13">
        <f>'[1]試合結果（男子）'!H57</f>
        <v>12</v>
      </c>
      <c r="J98" s="17"/>
      <c r="K98" s="71">
        <f>SUM(I97:I100)</f>
        <v>48</v>
      </c>
      <c r="L98" s="45"/>
      <c r="M98" s="38"/>
      <c r="N98" s="38"/>
      <c r="O98" s="38"/>
      <c r="P98" s="38"/>
      <c r="Q98" s="46"/>
      <c r="R98" s="63">
        <f>SUM(T97:T100)</f>
        <v>38</v>
      </c>
      <c r="S98" s="19"/>
      <c r="T98" s="13">
        <f>'[1]試合結果（男子）'!R57</f>
        <v>10</v>
      </c>
      <c r="U98" s="56" t="s">
        <v>31</v>
      </c>
      <c r="V98" s="56"/>
      <c r="W98" s="13">
        <f>'[1]試合結果（男子）'!T57</f>
        <v>8</v>
      </c>
      <c r="X98" s="17"/>
      <c r="Y98" s="62">
        <f>SUM(W97:W100)</f>
        <v>48</v>
      </c>
      <c r="Z98" s="38"/>
      <c r="AA98"/>
    </row>
    <row r="99" spans="2:27" ht="9" customHeight="1">
      <c r="B99"/>
      <c r="C99" s="34"/>
      <c r="D99" s="63"/>
      <c r="E99" s="19"/>
      <c r="F99" s="13">
        <f>'[1]試合結果（男子）'!F58</f>
        <v>15</v>
      </c>
      <c r="G99" s="56" t="s">
        <v>31</v>
      </c>
      <c r="H99" s="56"/>
      <c r="I99" s="13">
        <f>'[1]試合結果（男子）'!H58</f>
        <v>16</v>
      </c>
      <c r="J99" s="17"/>
      <c r="K99" s="71"/>
      <c r="L99" s="45"/>
      <c r="M99" s="38"/>
      <c r="N99" s="38"/>
      <c r="O99" s="38"/>
      <c r="P99" s="38"/>
      <c r="Q99" s="46"/>
      <c r="R99" s="63"/>
      <c r="S99" s="19"/>
      <c r="T99" s="13">
        <f>'[1]試合結果（男子）'!R58</f>
        <v>13</v>
      </c>
      <c r="U99" s="56" t="s">
        <v>31</v>
      </c>
      <c r="V99" s="56"/>
      <c r="W99" s="13">
        <f>'[1]試合結果（男子）'!T58</f>
        <v>16</v>
      </c>
      <c r="X99" s="17"/>
      <c r="Y99" s="62"/>
      <c r="Z99" s="38"/>
      <c r="AA99"/>
    </row>
    <row r="100" spans="2:27" ht="9" customHeight="1">
      <c r="B100"/>
      <c r="C100" s="34"/>
      <c r="D100" s="13"/>
      <c r="E100" s="21"/>
      <c r="F100" s="13">
        <f>'[1]試合結果（男子）'!F59</f>
        <v>19</v>
      </c>
      <c r="G100" s="56" t="s">
        <v>31</v>
      </c>
      <c r="H100" s="56"/>
      <c r="I100" s="13">
        <f>'[1]試合結果（男子）'!H59</f>
        <v>11</v>
      </c>
      <c r="J100" s="22"/>
      <c r="K100" s="13"/>
      <c r="L100" s="45"/>
      <c r="M100" s="38"/>
      <c r="N100" s="38"/>
      <c r="O100" s="38"/>
      <c r="P100" s="38"/>
      <c r="Q100" s="46"/>
      <c r="R100" s="13"/>
      <c r="S100" s="21"/>
      <c r="T100" s="13">
        <f>'[1]試合結果（男子）'!R59</f>
        <v>4</v>
      </c>
      <c r="U100" s="56" t="s">
        <v>31</v>
      </c>
      <c r="V100" s="56"/>
      <c r="W100" s="13">
        <f>'[1]試合結果（男子）'!T59</f>
        <v>13</v>
      </c>
      <c r="X100" s="22"/>
      <c r="Y100" s="48"/>
      <c r="Z100" s="38"/>
      <c r="AA100"/>
    </row>
    <row r="101" spans="2:27" ht="9" customHeight="1">
      <c r="B101"/>
      <c r="C101" s="39"/>
      <c r="D101" s="13"/>
      <c r="E101" s="13"/>
      <c r="F101" s="13"/>
      <c r="G101" s="13"/>
      <c r="H101" s="20"/>
      <c r="I101" s="13"/>
      <c r="J101" s="13"/>
      <c r="K101" s="13"/>
      <c r="L101" s="45"/>
      <c r="M101" s="38"/>
      <c r="N101" s="38"/>
      <c r="O101" s="38"/>
      <c r="P101" s="38"/>
      <c r="Q101" s="46"/>
      <c r="R101" s="13"/>
      <c r="S101" s="13"/>
      <c r="T101" s="13"/>
      <c r="U101" s="13"/>
      <c r="V101" s="20"/>
      <c r="W101" s="13"/>
      <c r="X101" s="13"/>
      <c r="Y101" s="116"/>
      <c r="Z101" s="49"/>
      <c r="AA101"/>
    </row>
    <row r="102" spans="2:27" ht="9" customHeight="1">
      <c r="B102" s="57" t="s">
        <v>22</v>
      </c>
      <c r="C102" s="58"/>
      <c r="D102" s="58"/>
      <c r="E102" s="59"/>
      <c r="F102"/>
      <c r="G102"/>
      <c r="H102"/>
      <c r="I102"/>
      <c r="J102" s="57" t="s">
        <v>23</v>
      </c>
      <c r="K102" s="58"/>
      <c r="L102" s="58"/>
      <c r="M102" s="59"/>
      <c r="N102"/>
      <c r="O102"/>
      <c r="P102" s="57" t="s">
        <v>24</v>
      </c>
      <c r="Q102" s="58"/>
      <c r="R102" s="58"/>
      <c r="S102" s="59"/>
      <c r="T102"/>
      <c r="U102"/>
      <c r="V102"/>
      <c r="W102"/>
      <c r="X102" s="57" t="s">
        <v>25</v>
      </c>
      <c r="Y102" s="58"/>
      <c r="Z102" s="58"/>
      <c r="AA102" s="59"/>
    </row>
    <row r="103" spans="2:27" ht="9" customHeight="1">
      <c r="B103" s="50" t="s">
        <v>40</v>
      </c>
      <c r="C103" s="51"/>
      <c r="D103" s="51"/>
      <c r="E103" s="52"/>
      <c r="F103"/>
      <c r="G103"/>
      <c r="H103"/>
      <c r="I103"/>
      <c r="J103" s="50" t="s">
        <v>44</v>
      </c>
      <c r="K103" s="51"/>
      <c r="L103" s="51"/>
      <c r="M103" s="52"/>
      <c r="N103"/>
      <c r="O103"/>
      <c r="P103" s="50" t="s">
        <v>45</v>
      </c>
      <c r="Q103" s="51"/>
      <c r="R103" s="51"/>
      <c r="S103" s="52"/>
      <c r="T103"/>
      <c r="U103"/>
      <c r="V103"/>
      <c r="W103"/>
      <c r="X103" s="50" t="s">
        <v>46</v>
      </c>
      <c r="Y103" s="51"/>
      <c r="Z103" s="51"/>
      <c r="AA103" s="52"/>
    </row>
    <row r="104" spans="2:27" ht="9" customHeight="1">
      <c r="B104" s="53"/>
      <c r="C104" s="54"/>
      <c r="D104" s="54"/>
      <c r="E104" s="55"/>
      <c r="F104"/>
      <c r="G104"/>
      <c r="H104"/>
      <c r="I104"/>
      <c r="J104" s="53"/>
      <c r="K104" s="54"/>
      <c r="L104" s="54"/>
      <c r="M104" s="55"/>
      <c r="N104"/>
      <c r="O104"/>
      <c r="P104" s="53"/>
      <c r="Q104" s="54"/>
      <c r="R104" s="54"/>
      <c r="S104" s="55"/>
      <c r="T104"/>
      <c r="U104"/>
      <c r="V104"/>
      <c r="W104"/>
      <c r="X104" s="53"/>
      <c r="Y104" s="54"/>
      <c r="Z104" s="54"/>
      <c r="AA104" s="55"/>
    </row>
  </sheetData>
  <mergeCells count="252">
    <mergeCell ref="B103:E104"/>
    <mergeCell ref="J103:M104"/>
    <mergeCell ref="P103:S104"/>
    <mergeCell ref="X103:AA104"/>
    <mergeCell ref="G100:H100"/>
    <mergeCell ref="U100:V100"/>
    <mergeCell ref="B102:E102"/>
    <mergeCell ref="J102:M102"/>
    <mergeCell ref="P102:S102"/>
    <mergeCell ref="X102:AA102"/>
    <mergeCell ref="D98:D99"/>
    <mergeCell ref="G98:H98"/>
    <mergeCell ref="K98:K99"/>
    <mergeCell ref="R98:R99"/>
    <mergeCell ref="U98:V98"/>
    <mergeCell ref="Y98:Y99"/>
    <mergeCell ref="G99:H99"/>
    <mergeCell ref="U99:V99"/>
    <mergeCell ref="F95:G96"/>
    <mergeCell ref="H95:J96"/>
    <mergeCell ref="T95:U96"/>
    <mergeCell ref="V95:X96"/>
    <mergeCell ref="G97:H97"/>
    <mergeCell ref="U97:V97"/>
    <mergeCell ref="N90:O90"/>
    <mergeCell ref="K91:K92"/>
    <mergeCell ref="N91:O91"/>
    <mergeCell ref="R91:R92"/>
    <mergeCell ref="N92:O92"/>
    <mergeCell ref="N93:O93"/>
    <mergeCell ref="A84:K85"/>
    <mergeCell ref="M84:P84"/>
    <mergeCell ref="R84:AB85"/>
    <mergeCell ref="M85:P86"/>
    <mergeCell ref="M88:N89"/>
    <mergeCell ref="O88:Q89"/>
    <mergeCell ref="O79:O80"/>
    <mergeCell ref="W79:W80"/>
    <mergeCell ref="X79:X80"/>
    <mergeCell ref="Y79:Y80"/>
    <mergeCell ref="Z79:AB80"/>
    <mergeCell ref="A80:A81"/>
    <mergeCell ref="A74:A75"/>
    <mergeCell ref="B77:B78"/>
    <mergeCell ref="H77:H78"/>
    <mergeCell ref="I77:I78"/>
    <mergeCell ref="O77:O78"/>
    <mergeCell ref="P77:V82"/>
    <mergeCell ref="A78:A79"/>
    <mergeCell ref="B79:B80"/>
    <mergeCell ref="H79:H80"/>
    <mergeCell ref="I79:I80"/>
    <mergeCell ref="P73:P74"/>
    <mergeCell ref="V73:V74"/>
    <mergeCell ref="W73:W74"/>
    <mergeCell ref="X73:X74"/>
    <mergeCell ref="Y73:Y74"/>
    <mergeCell ref="Z73:AB74"/>
    <mergeCell ref="Z67:AB68"/>
    <mergeCell ref="A68:A69"/>
    <mergeCell ref="B71:B72"/>
    <mergeCell ref="H71:H72"/>
    <mergeCell ref="I71:O76"/>
    <mergeCell ref="P71:P72"/>
    <mergeCell ref="V71:V72"/>
    <mergeCell ref="A72:A73"/>
    <mergeCell ref="B73:B74"/>
    <mergeCell ref="H73:H74"/>
    <mergeCell ref="A66:A67"/>
    <mergeCell ref="I67:I68"/>
    <mergeCell ref="O67:O68"/>
    <mergeCell ref="P67:P68"/>
    <mergeCell ref="V67:V68"/>
    <mergeCell ref="W67:W68"/>
    <mergeCell ref="S64:U64"/>
    <mergeCell ref="W64:Y64"/>
    <mergeCell ref="Z64:AB64"/>
    <mergeCell ref="B65:H70"/>
    <mergeCell ref="I65:I66"/>
    <mergeCell ref="O65:O66"/>
    <mergeCell ref="P65:P66"/>
    <mergeCell ref="V65:V66"/>
    <mergeCell ref="X67:X68"/>
    <mergeCell ref="Y67:Y68"/>
    <mergeCell ref="X59:X60"/>
    <mergeCell ref="Y59:Y60"/>
    <mergeCell ref="Z59:AB60"/>
    <mergeCell ref="A60:A61"/>
    <mergeCell ref="I63:AB63"/>
    <mergeCell ref="B64:D64"/>
    <mergeCell ref="E64:G64"/>
    <mergeCell ref="I64:K64"/>
    <mergeCell ref="L64:N64"/>
    <mergeCell ref="P64:R64"/>
    <mergeCell ref="A58:A59"/>
    <mergeCell ref="B59:B60"/>
    <mergeCell ref="H59:H60"/>
    <mergeCell ref="I59:I60"/>
    <mergeCell ref="O59:O60"/>
    <mergeCell ref="W59:W60"/>
    <mergeCell ref="W53:W54"/>
    <mergeCell ref="X53:X54"/>
    <mergeCell ref="Y53:Y54"/>
    <mergeCell ref="Z53:AB54"/>
    <mergeCell ref="A54:A55"/>
    <mergeCell ref="B57:B58"/>
    <mergeCell ref="H57:H58"/>
    <mergeCell ref="I57:I58"/>
    <mergeCell ref="O57:O58"/>
    <mergeCell ref="P57:V62"/>
    <mergeCell ref="B51:B52"/>
    <mergeCell ref="H51:H52"/>
    <mergeCell ref="I51:O56"/>
    <mergeCell ref="P51:P52"/>
    <mergeCell ref="V51:V52"/>
    <mergeCell ref="A52:A53"/>
    <mergeCell ref="B53:B54"/>
    <mergeCell ref="H53:H54"/>
    <mergeCell ref="P53:P54"/>
    <mergeCell ref="V53:V54"/>
    <mergeCell ref="A46:A47"/>
    <mergeCell ref="I47:I48"/>
    <mergeCell ref="O47:O48"/>
    <mergeCell ref="P47:P48"/>
    <mergeCell ref="V47:V48"/>
    <mergeCell ref="W47:W48"/>
    <mergeCell ref="A48:A49"/>
    <mergeCell ref="W44:Y44"/>
    <mergeCell ref="Z44:AB44"/>
    <mergeCell ref="B45:H50"/>
    <mergeCell ref="I45:I46"/>
    <mergeCell ref="O45:O46"/>
    <mergeCell ref="P45:P46"/>
    <mergeCell ref="V45:V46"/>
    <mergeCell ref="X47:X48"/>
    <mergeCell ref="Y47:Y48"/>
    <mergeCell ref="Z47:AB48"/>
    <mergeCell ref="X39:X40"/>
    <mergeCell ref="Y39:Y40"/>
    <mergeCell ref="Z39:AB40"/>
    <mergeCell ref="A40:A41"/>
    <mergeCell ref="B44:D44"/>
    <mergeCell ref="E44:G44"/>
    <mergeCell ref="I44:K44"/>
    <mergeCell ref="L44:N44"/>
    <mergeCell ref="P44:R44"/>
    <mergeCell ref="S44:U44"/>
    <mergeCell ref="A38:A39"/>
    <mergeCell ref="B39:B40"/>
    <mergeCell ref="H39:H40"/>
    <mergeCell ref="I39:I40"/>
    <mergeCell ref="O39:O40"/>
    <mergeCell ref="W39:W40"/>
    <mergeCell ref="W33:W34"/>
    <mergeCell ref="X33:X34"/>
    <mergeCell ref="Y33:Y34"/>
    <mergeCell ref="Z33:AB34"/>
    <mergeCell ref="A34:A35"/>
    <mergeCell ref="B37:B38"/>
    <mergeCell ref="H37:H38"/>
    <mergeCell ref="I37:I38"/>
    <mergeCell ref="O37:O38"/>
    <mergeCell ref="P37:V42"/>
    <mergeCell ref="B31:B32"/>
    <mergeCell ref="H31:H32"/>
    <mergeCell ref="I31:O36"/>
    <mergeCell ref="P31:P32"/>
    <mergeCell ref="V31:V32"/>
    <mergeCell ref="A32:A33"/>
    <mergeCell ref="B33:B34"/>
    <mergeCell ref="H33:H34"/>
    <mergeCell ref="P33:P34"/>
    <mergeCell ref="V33:V34"/>
    <mergeCell ref="A26:A27"/>
    <mergeCell ref="I27:I28"/>
    <mergeCell ref="O27:O28"/>
    <mergeCell ref="P27:P28"/>
    <mergeCell ref="V27:V28"/>
    <mergeCell ref="W27:W28"/>
    <mergeCell ref="A28:A29"/>
    <mergeCell ref="W24:Y24"/>
    <mergeCell ref="Z24:AB24"/>
    <mergeCell ref="B25:H30"/>
    <mergeCell ref="I25:I26"/>
    <mergeCell ref="O25:O26"/>
    <mergeCell ref="P25:P26"/>
    <mergeCell ref="V25:V26"/>
    <mergeCell ref="X27:X28"/>
    <mergeCell ref="Y27:Y28"/>
    <mergeCell ref="Z27:AB28"/>
    <mergeCell ref="X19:X20"/>
    <mergeCell ref="Y19:Y20"/>
    <mergeCell ref="Z19:AB20"/>
    <mergeCell ref="A20:A21"/>
    <mergeCell ref="B24:D24"/>
    <mergeCell ref="E24:G24"/>
    <mergeCell ref="I24:K24"/>
    <mergeCell ref="L24:N24"/>
    <mergeCell ref="P24:R24"/>
    <mergeCell ref="S24:U24"/>
    <mergeCell ref="A18:A19"/>
    <mergeCell ref="B19:B20"/>
    <mergeCell ref="H19:H20"/>
    <mergeCell ref="I19:I20"/>
    <mergeCell ref="O19:O20"/>
    <mergeCell ref="W19:W20"/>
    <mergeCell ref="W13:W14"/>
    <mergeCell ref="X13:X14"/>
    <mergeCell ref="Y13:Y14"/>
    <mergeCell ref="Z13:AB14"/>
    <mergeCell ref="A14:A15"/>
    <mergeCell ref="B17:B18"/>
    <mergeCell ref="H17:H18"/>
    <mergeCell ref="I17:I18"/>
    <mergeCell ref="O17:O18"/>
    <mergeCell ref="P17:V22"/>
    <mergeCell ref="B11:B12"/>
    <mergeCell ref="H11:H12"/>
    <mergeCell ref="I11:O16"/>
    <mergeCell ref="P11:P12"/>
    <mergeCell ref="V11:V12"/>
    <mergeCell ref="A12:A13"/>
    <mergeCell ref="B13:B14"/>
    <mergeCell ref="H13:H14"/>
    <mergeCell ref="P13:P14"/>
    <mergeCell ref="V13:V14"/>
    <mergeCell ref="A6:A7"/>
    <mergeCell ref="I7:I8"/>
    <mergeCell ref="O7:O8"/>
    <mergeCell ref="P7:P8"/>
    <mergeCell ref="V7:V8"/>
    <mergeCell ref="W7:W8"/>
    <mergeCell ref="A8:A9"/>
    <mergeCell ref="Z4:AB4"/>
    <mergeCell ref="B5:H10"/>
    <mergeCell ref="I5:I6"/>
    <mergeCell ref="O5:O6"/>
    <mergeCell ref="P5:P6"/>
    <mergeCell ref="V5:V6"/>
    <mergeCell ref="X7:X8"/>
    <mergeCell ref="Y7:Y8"/>
    <mergeCell ref="Z7:AB8"/>
    <mergeCell ref="A1:Z1"/>
    <mergeCell ref="A2:J2"/>
    <mergeCell ref="V2:AB2"/>
    <mergeCell ref="B4:D4"/>
    <mergeCell ref="E4:G4"/>
    <mergeCell ref="I4:K4"/>
    <mergeCell ref="L4:N4"/>
    <mergeCell ref="P4:R4"/>
    <mergeCell ref="S4:U4"/>
    <mergeCell ref="W4:Y4"/>
  </mergeCells>
  <phoneticPr fontId="2"/>
  <printOptions horizontalCentered="1"/>
  <pageMargins left="0.59055118110236227" right="0.59055118110236227" top="0" bottom="0" header="0" footer="0"/>
  <pageSetup paperSize="9" scale="90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D104"/>
  <sheetViews>
    <sheetView topLeftCell="A9" zoomScaleNormal="100" zoomScaleSheetLayoutView="95" workbookViewId="0">
      <selection activeCell="AG31" sqref="AG31"/>
    </sheetView>
  </sheetViews>
  <sheetFormatPr defaultRowHeight="11.25"/>
  <cols>
    <col min="1" max="1" width="9.25" style="1" customWidth="1"/>
    <col min="2" max="4" width="2.5" style="1" customWidth="1"/>
    <col min="5" max="5" width="2.5" style="2" customWidth="1"/>
    <col min="6" max="11" width="2.5" style="1" customWidth="1"/>
    <col min="12" max="12" width="2.5" style="2" customWidth="1"/>
    <col min="13" max="18" width="2.5" style="1" customWidth="1"/>
    <col min="19" max="19" width="2.5" style="2" customWidth="1"/>
    <col min="20" max="28" width="2.5" style="1" customWidth="1"/>
    <col min="29" max="29" width="12.5" style="1" customWidth="1"/>
    <col min="30" max="16384" width="9" style="1"/>
  </cols>
  <sheetData>
    <row r="1" spans="1:30" ht="18.75" customHeight="1">
      <c r="A1" s="102" t="str">
        <f>[1]抽選結果!A1</f>
        <v>第４６回　中国中学校バスケットボール選手権大会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:30" ht="15" customHeight="1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V2" s="103"/>
      <c r="W2" s="103"/>
      <c r="X2" s="103"/>
      <c r="Y2" s="103"/>
      <c r="Z2" s="103"/>
      <c r="AA2" s="103"/>
      <c r="AB2" s="103"/>
    </row>
    <row r="3" spans="1:30" ht="8.25" customHeight="1">
      <c r="A3" s="3"/>
    </row>
    <row r="4" spans="1:30" ht="11.25" customHeight="1">
      <c r="A4" s="4" t="s">
        <v>1</v>
      </c>
      <c r="B4" s="99" t="str">
        <f>A6</f>
        <v>古田</v>
      </c>
      <c r="C4" s="100"/>
      <c r="D4" s="100"/>
      <c r="E4" s="96" t="str">
        <f>A8</f>
        <v>(広島県)</v>
      </c>
      <c r="F4" s="96"/>
      <c r="G4" s="96"/>
      <c r="H4" s="5"/>
      <c r="I4" s="99" t="str">
        <f>A12</f>
        <v>湖東</v>
      </c>
      <c r="J4" s="100"/>
      <c r="K4" s="100"/>
      <c r="L4" s="96" t="str">
        <f>A14</f>
        <v>(島根県)</v>
      </c>
      <c r="M4" s="96"/>
      <c r="N4" s="96"/>
      <c r="O4" s="5"/>
      <c r="P4" s="99" t="str">
        <f>A18</f>
        <v>倉敷東</v>
      </c>
      <c r="Q4" s="100"/>
      <c r="R4" s="100"/>
      <c r="S4" s="96" t="str">
        <f>A20</f>
        <v>(岡山県)</v>
      </c>
      <c r="T4" s="96"/>
      <c r="U4" s="96"/>
      <c r="V4" s="5"/>
      <c r="W4" s="95" t="s">
        <v>2</v>
      </c>
      <c r="X4" s="96"/>
      <c r="Y4" s="97"/>
      <c r="Z4" s="95" t="s">
        <v>3</v>
      </c>
      <c r="AA4" s="96"/>
      <c r="AB4" s="97"/>
    </row>
    <row r="5" spans="1:30" ht="9" customHeight="1">
      <c r="A5" s="6"/>
      <c r="B5" s="86"/>
      <c r="C5" s="87"/>
      <c r="D5" s="87"/>
      <c r="E5" s="87"/>
      <c r="F5" s="87"/>
      <c r="G5" s="87"/>
      <c r="H5" s="88"/>
      <c r="I5" s="84" t="str">
        <f>IF(I7&lt;O7,"●","○")</f>
        <v>○</v>
      </c>
      <c r="J5" s="7"/>
      <c r="K5" s="7"/>
      <c r="L5" s="8"/>
      <c r="M5" s="7"/>
      <c r="N5" s="7"/>
      <c r="O5" s="85"/>
      <c r="P5" s="84" t="str">
        <f>IF(P7&lt;V7,"●","○")</f>
        <v>●</v>
      </c>
      <c r="Q5" s="7"/>
      <c r="R5" s="7"/>
      <c r="S5" s="8"/>
      <c r="T5" s="7"/>
      <c r="U5" s="7"/>
      <c r="V5" s="85"/>
      <c r="W5" s="9"/>
      <c r="X5" s="8"/>
      <c r="Y5" s="10"/>
      <c r="Z5" s="9"/>
      <c r="AA5" s="7"/>
      <c r="AB5" s="11"/>
    </row>
    <row r="6" spans="1:30" ht="9" customHeight="1">
      <c r="A6" s="61" t="str">
        <f>[1]抽選結果!B24</f>
        <v>古田</v>
      </c>
      <c r="B6" s="89"/>
      <c r="C6" s="90"/>
      <c r="D6" s="90"/>
      <c r="E6" s="90"/>
      <c r="F6" s="90"/>
      <c r="G6" s="90"/>
      <c r="H6" s="91"/>
      <c r="I6" s="71"/>
      <c r="J6" s="12"/>
      <c r="K6" s="13">
        <f>'[1]試合結果（女子）'!F10</f>
        <v>13</v>
      </c>
      <c r="L6" s="14" t="s">
        <v>4</v>
      </c>
      <c r="M6" s="13">
        <f>'[1]試合結果（女子）'!H10</f>
        <v>10</v>
      </c>
      <c r="N6" s="11"/>
      <c r="O6" s="63"/>
      <c r="P6" s="71"/>
      <c r="Q6" s="12"/>
      <c r="R6" s="13">
        <f>'[1]試合結果（女子）'!H24</f>
        <v>13</v>
      </c>
      <c r="S6" s="14" t="s">
        <v>4</v>
      </c>
      <c r="T6" s="13">
        <f>'[1]試合結果（女子）'!F24</f>
        <v>15</v>
      </c>
      <c r="U6" s="11"/>
      <c r="V6" s="63"/>
      <c r="W6" s="15"/>
      <c r="X6" s="14"/>
      <c r="Y6" s="16"/>
      <c r="Z6" s="15"/>
      <c r="AA6" s="13"/>
      <c r="AB6" s="17"/>
      <c r="AC6" s="18" t="s">
        <v>5</v>
      </c>
      <c r="AD6" s="1">
        <f>I7+P7</f>
        <v>102</v>
      </c>
    </row>
    <row r="7" spans="1:30" ht="9" customHeight="1">
      <c r="A7" s="61"/>
      <c r="B7" s="89"/>
      <c r="C7" s="90"/>
      <c r="D7" s="90"/>
      <c r="E7" s="90"/>
      <c r="F7" s="90"/>
      <c r="G7" s="90"/>
      <c r="H7" s="91"/>
      <c r="I7" s="61">
        <f>SUM(K6:K10)</f>
        <v>51</v>
      </c>
      <c r="J7" s="19"/>
      <c r="K7" s="13">
        <f>'[1]試合結果（女子）'!F11</f>
        <v>2</v>
      </c>
      <c r="L7" s="14" t="s">
        <v>4</v>
      </c>
      <c r="M7" s="13">
        <f>'[1]試合結果（女子）'!H11</f>
        <v>9</v>
      </c>
      <c r="N7" s="17"/>
      <c r="O7" s="61">
        <f>SUM(M6:M10)</f>
        <v>49</v>
      </c>
      <c r="P7" s="61">
        <f>SUM(R6:R9)</f>
        <v>51</v>
      </c>
      <c r="Q7" s="19"/>
      <c r="R7" s="13">
        <f>'[1]試合結果（女子）'!H25</f>
        <v>13</v>
      </c>
      <c r="S7" s="14" t="s">
        <v>4</v>
      </c>
      <c r="T7" s="13">
        <f>'[1]試合結果（女子）'!F25</f>
        <v>9</v>
      </c>
      <c r="U7" s="17"/>
      <c r="V7" s="61">
        <f>SUM(T6:T9)</f>
        <v>53</v>
      </c>
      <c r="W7" s="83">
        <f>COUNTIF(B5:V5,"○")</f>
        <v>1</v>
      </c>
      <c r="X7" s="56" t="s">
        <v>4</v>
      </c>
      <c r="Y7" s="98">
        <f>COUNTIF(B5:V5,"●")</f>
        <v>1</v>
      </c>
      <c r="Z7" s="71" t="s">
        <v>6</v>
      </c>
      <c r="AA7" s="56"/>
      <c r="AB7" s="63"/>
      <c r="AC7" s="18" t="s">
        <v>7</v>
      </c>
      <c r="AD7" s="1">
        <f>O7+V7</f>
        <v>102</v>
      </c>
    </row>
    <row r="8" spans="1:30" ht="9" customHeight="1">
      <c r="A8" s="101" t="str">
        <f>"("&amp;[1]抽選結果!C25&amp;")"</f>
        <v>(広島県)</v>
      </c>
      <c r="B8" s="89"/>
      <c r="C8" s="90"/>
      <c r="D8" s="90"/>
      <c r="E8" s="90"/>
      <c r="F8" s="90"/>
      <c r="G8" s="90"/>
      <c r="H8" s="91"/>
      <c r="I8" s="61"/>
      <c r="J8" s="19"/>
      <c r="K8" s="13">
        <f>'[1]試合結果（女子）'!F12</f>
        <v>13</v>
      </c>
      <c r="L8" s="14" t="s">
        <v>4</v>
      </c>
      <c r="M8" s="13">
        <f>'[1]試合結果（女子）'!H12</f>
        <v>9</v>
      </c>
      <c r="N8" s="17"/>
      <c r="O8" s="61"/>
      <c r="P8" s="61"/>
      <c r="Q8" s="19"/>
      <c r="R8" s="13">
        <f>'[1]試合結果（女子）'!H26</f>
        <v>8</v>
      </c>
      <c r="S8" s="14" t="s">
        <v>4</v>
      </c>
      <c r="T8" s="13">
        <f>'[1]試合結果（女子）'!F26</f>
        <v>13</v>
      </c>
      <c r="U8" s="17"/>
      <c r="V8" s="61"/>
      <c r="W8" s="83"/>
      <c r="X8" s="56"/>
      <c r="Y8" s="98"/>
      <c r="Z8" s="71"/>
      <c r="AA8" s="56"/>
      <c r="AB8" s="63"/>
      <c r="AC8" s="18" t="s">
        <v>8</v>
      </c>
      <c r="AD8" s="1">
        <f>AD6/AD7</f>
        <v>1</v>
      </c>
    </row>
    <row r="9" spans="1:30" ht="9" customHeight="1">
      <c r="A9" s="101"/>
      <c r="B9" s="89"/>
      <c r="C9" s="90"/>
      <c r="D9" s="90"/>
      <c r="E9" s="90"/>
      <c r="F9" s="90"/>
      <c r="G9" s="90"/>
      <c r="H9" s="91"/>
      <c r="I9" s="19"/>
      <c r="J9" s="21"/>
      <c r="K9" s="13">
        <f>'[1]試合結果（女子）'!F13</f>
        <v>13</v>
      </c>
      <c r="L9" s="14" t="s">
        <v>4</v>
      </c>
      <c r="M9" s="13">
        <f>'[1]試合結果（女子）'!H13</f>
        <v>13</v>
      </c>
      <c r="N9" s="22"/>
      <c r="O9" s="17"/>
      <c r="P9" s="19"/>
      <c r="Q9" s="21"/>
      <c r="R9" s="13">
        <f>'[1]試合結果（女子）'!H27</f>
        <v>17</v>
      </c>
      <c r="S9" s="14" t="s">
        <v>4</v>
      </c>
      <c r="T9" s="13">
        <f>'[1]試合結果（女子）'!F27</f>
        <v>16</v>
      </c>
      <c r="U9" s="22"/>
      <c r="V9" s="17"/>
      <c r="W9" s="19"/>
      <c r="X9" s="13"/>
      <c r="Y9" s="16"/>
      <c r="Z9" s="15"/>
      <c r="AA9" s="13"/>
      <c r="AB9" s="17"/>
      <c r="AC9" s="18"/>
    </row>
    <row r="10" spans="1:30" ht="9" customHeight="1">
      <c r="A10" s="23"/>
      <c r="B10" s="92"/>
      <c r="C10" s="93"/>
      <c r="D10" s="93"/>
      <c r="E10" s="93"/>
      <c r="F10" s="93"/>
      <c r="G10" s="93"/>
      <c r="H10" s="94"/>
      <c r="I10" s="19"/>
      <c r="J10" s="13"/>
      <c r="K10" s="13">
        <v>10</v>
      </c>
      <c r="L10" s="14" t="s">
        <v>4</v>
      </c>
      <c r="M10" s="13">
        <v>8</v>
      </c>
      <c r="N10" s="13"/>
      <c r="O10" s="17"/>
      <c r="P10" s="19"/>
      <c r="Q10" s="13"/>
      <c r="R10" s="13"/>
      <c r="S10" s="14"/>
      <c r="T10" s="13"/>
      <c r="U10" s="13"/>
      <c r="V10" s="17"/>
      <c r="W10" s="19"/>
      <c r="X10" s="13"/>
      <c r="Y10" s="24"/>
      <c r="Z10" s="25"/>
      <c r="AA10" s="26"/>
      <c r="AB10" s="22"/>
      <c r="AC10" s="18"/>
    </row>
    <row r="11" spans="1:30" ht="9" customHeight="1">
      <c r="A11" s="6"/>
      <c r="B11" s="84" t="str">
        <f>IF(B13&lt;H13,"●","○")</f>
        <v>●</v>
      </c>
      <c r="C11" s="7"/>
      <c r="D11" s="7"/>
      <c r="E11" s="8"/>
      <c r="F11" s="7"/>
      <c r="G11" s="7"/>
      <c r="H11" s="85"/>
      <c r="I11" s="86"/>
      <c r="J11" s="87"/>
      <c r="K11" s="87"/>
      <c r="L11" s="87"/>
      <c r="M11" s="87"/>
      <c r="N11" s="87"/>
      <c r="O11" s="88"/>
      <c r="P11" s="84" t="str">
        <f>IF(P13&lt;V13,"●","○")</f>
        <v>○</v>
      </c>
      <c r="Q11" s="7"/>
      <c r="R11" s="7"/>
      <c r="S11" s="8"/>
      <c r="T11" s="7"/>
      <c r="U11" s="7"/>
      <c r="V11" s="85"/>
      <c r="W11" s="9"/>
      <c r="X11" s="8"/>
      <c r="Y11" s="10"/>
      <c r="Z11" s="9"/>
      <c r="AA11" s="7"/>
      <c r="AB11" s="11"/>
      <c r="AC11" s="18"/>
    </row>
    <row r="12" spans="1:30" ht="9" customHeight="1">
      <c r="A12" s="61" t="str">
        <f>[1]抽選結果!B28</f>
        <v>湖東</v>
      </c>
      <c r="B12" s="71"/>
      <c r="C12" s="12"/>
      <c r="D12" s="13">
        <f>M6</f>
        <v>10</v>
      </c>
      <c r="E12" s="14" t="s">
        <v>4</v>
      </c>
      <c r="F12" s="13">
        <f>K6</f>
        <v>13</v>
      </c>
      <c r="G12" s="11"/>
      <c r="H12" s="63"/>
      <c r="I12" s="89"/>
      <c r="J12" s="90"/>
      <c r="K12" s="90"/>
      <c r="L12" s="90"/>
      <c r="M12" s="90"/>
      <c r="N12" s="90"/>
      <c r="O12" s="91"/>
      <c r="P12" s="71"/>
      <c r="Q12" s="12"/>
      <c r="R12" s="13">
        <f>'[1]試合結果（女子）'!F17</f>
        <v>15</v>
      </c>
      <c r="S12" s="14" t="s">
        <v>4</v>
      </c>
      <c r="T12" s="13">
        <f>'[1]試合結果（女子）'!H17</f>
        <v>11</v>
      </c>
      <c r="U12" s="11"/>
      <c r="V12" s="63"/>
      <c r="W12" s="15"/>
      <c r="X12" s="14"/>
      <c r="Y12" s="16"/>
      <c r="Z12" s="15"/>
      <c r="AA12" s="13"/>
      <c r="AB12" s="17"/>
      <c r="AC12" s="18" t="s">
        <v>5</v>
      </c>
      <c r="AD12" s="1">
        <f>B13+P13</f>
        <v>115</v>
      </c>
    </row>
    <row r="13" spans="1:30" ht="9" customHeight="1">
      <c r="A13" s="61"/>
      <c r="B13" s="61">
        <f>SUM(D12:D16)</f>
        <v>49</v>
      </c>
      <c r="C13" s="19"/>
      <c r="D13" s="13">
        <f>M7</f>
        <v>9</v>
      </c>
      <c r="E13" s="14" t="s">
        <v>4</v>
      </c>
      <c r="F13" s="13">
        <f>K7</f>
        <v>2</v>
      </c>
      <c r="G13" s="17"/>
      <c r="H13" s="61">
        <f>SUM(F12:F16)</f>
        <v>51</v>
      </c>
      <c r="I13" s="89"/>
      <c r="J13" s="90"/>
      <c r="K13" s="90"/>
      <c r="L13" s="90"/>
      <c r="M13" s="90"/>
      <c r="N13" s="90"/>
      <c r="O13" s="91"/>
      <c r="P13" s="61">
        <f>SUM(R12:R15)</f>
        <v>66</v>
      </c>
      <c r="Q13" s="19"/>
      <c r="R13" s="13">
        <f>'[1]試合結果（女子）'!F18</f>
        <v>14</v>
      </c>
      <c r="S13" s="14" t="s">
        <v>4</v>
      </c>
      <c r="T13" s="13">
        <f>'[1]試合結果（女子）'!H18</f>
        <v>5</v>
      </c>
      <c r="U13" s="17"/>
      <c r="V13" s="61">
        <f>SUM(T12:T15)</f>
        <v>54</v>
      </c>
      <c r="W13" s="83">
        <f>COUNTIF(B11:V11,"○")</f>
        <v>1</v>
      </c>
      <c r="X13" s="56" t="s">
        <v>4</v>
      </c>
      <c r="Y13" s="72">
        <f>COUNTIF(B11:V11,"●")</f>
        <v>1</v>
      </c>
      <c r="Z13" s="71" t="str">
        <f>RANK(W13,W7:W19)&amp;"位"</f>
        <v>1位</v>
      </c>
      <c r="AA13" s="56"/>
      <c r="AB13" s="63"/>
      <c r="AC13" s="18" t="s">
        <v>7</v>
      </c>
      <c r="AD13" s="1">
        <f>H13+V13</f>
        <v>105</v>
      </c>
    </row>
    <row r="14" spans="1:30" ht="9" customHeight="1">
      <c r="A14" s="61" t="str">
        <f>"("&amp;[1]抽選結果!C29&amp;")"</f>
        <v>(島根県)</v>
      </c>
      <c r="B14" s="61"/>
      <c r="C14" s="19"/>
      <c r="D14" s="13">
        <f>M8</f>
        <v>9</v>
      </c>
      <c r="E14" s="14" t="s">
        <v>4</v>
      </c>
      <c r="F14" s="13">
        <f>K8</f>
        <v>13</v>
      </c>
      <c r="G14" s="17"/>
      <c r="H14" s="61"/>
      <c r="I14" s="89"/>
      <c r="J14" s="90"/>
      <c r="K14" s="90"/>
      <c r="L14" s="90"/>
      <c r="M14" s="90"/>
      <c r="N14" s="90"/>
      <c r="O14" s="91"/>
      <c r="P14" s="61"/>
      <c r="Q14" s="19"/>
      <c r="R14" s="13">
        <f>'[1]試合結果（女子）'!F19</f>
        <v>23</v>
      </c>
      <c r="S14" s="14" t="s">
        <v>4</v>
      </c>
      <c r="T14" s="13">
        <f>'[1]試合結果（女子）'!H19</f>
        <v>19</v>
      </c>
      <c r="U14" s="17"/>
      <c r="V14" s="61"/>
      <c r="W14" s="83"/>
      <c r="X14" s="56"/>
      <c r="Y14" s="72"/>
      <c r="Z14" s="71"/>
      <c r="AA14" s="56"/>
      <c r="AB14" s="63"/>
      <c r="AC14" s="18" t="s">
        <v>8</v>
      </c>
      <c r="AD14" s="1">
        <f>AD12/AD13</f>
        <v>1.0952380952380953</v>
      </c>
    </row>
    <row r="15" spans="1:30" ht="9" customHeight="1">
      <c r="A15" s="61"/>
      <c r="B15" s="19"/>
      <c r="C15" s="21"/>
      <c r="D15" s="13">
        <f>M9</f>
        <v>13</v>
      </c>
      <c r="E15" s="14" t="s">
        <v>4</v>
      </c>
      <c r="F15" s="13">
        <f>K9</f>
        <v>13</v>
      </c>
      <c r="G15" s="22"/>
      <c r="H15" s="17"/>
      <c r="I15" s="89"/>
      <c r="J15" s="90"/>
      <c r="K15" s="90"/>
      <c r="L15" s="90"/>
      <c r="M15" s="90"/>
      <c r="N15" s="90"/>
      <c r="O15" s="91"/>
      <c r="P15" s="19"/>
      <c r="Q15" s="21"/>
      <c r="R15" s="13">
        <f>'[1]試合結果（女子）'!F20</f>
        <v>14</v>
      </c>
      <c r="S15" s="14" t="s">
        <v>4</v>
      </c>
      <c r="T15" s="13">
        <f>'[1]試合結果（女子）'!H20</f>
        <v>19</v>
      </c>
      <c r="U15" s="22"/>
      <c r="V15" s="17"/>
      <c r="W15" s="19"/>
      <c r="X15" s="13"/>
      <c r="Y15" s="16"/>
      <c r="Z15" s="15"/>
      <c r="AA15" s="13"/>
      <c r="AB15" s="17"/>
      <c r="AC15" s="18"/>
    </row>
    <row r="16" spans="1:30" ht="9" customHeight="1">
      <c r="A16" s="27"/>
      <c r="B16" s="19"/>
      <c r="C16" s="13"/>
      <c r="D16" s="13">
        <v>8</v>
      </c>
      <c r="E16" s="14" t="s">
        <v>9</v>
      </c>
      <c r="F16" s="13">
        <v>10</v>
      </c>
      <c r="G16" s="13"/>
      <c r="H16" s="17"/>
      <c r="I16" s="92"/>
      <c r="J16" s="93"/>
      <c r="K16" s="93"/>
      <c r="L16" s="93"/>
      <c r="M16" s="93"/>
      <c r="N16" s="93"/>
      <c r="O16" s="94"/>
      <c r="P16" s="19"/>
      <c r="Q16" s="13"/>
      <c r="R16" s="13"/>
      <c r="S16" s="14"/>
      <c r="T16" s="13"/>
      <c r="U16" s="13"/>
      <c r="V16" s="17"/>
      <c r="W16" s="19"/>
      <c r="X16" s="13"/>
      <c r="Y16" s="24"/>
      <c r="Z16" s="25"/>
      <c r="AA16" s="26"/>
      <c r="AB16" s="22"/>
      <c r="AC16" s="18"/>
    </row>
    <row r="17" spans="1:30" ht="9" customHeight="1">
      <c r="A17" s="6"/>
      <c r="B17" s="84" t="str">
        <f>IF(B19&lt;H19,"●","○")</f>
        <v>○</v>
      </c>
      <c r="C17" s="7"/>
      <c r="D17" s="7"/>
      <c r="E17" s="8"/>
      <c r="F17" s="7"/>
      <c r="G17" s="7"/>
      <c r="H17" s="85"/>
      <c r="I17" s="84" t="str">
        <f>IF(I19&lt;O19,"●","○")</f>
        <v>●</v>
      </c>
      <c r="J17" s="7"/>
      <c r="K17" s="7"/>
      <c r="L17" s="8"/>
      <c r="M17" s="7"/>
      <c r="N17" s="7"/>
      <c r="O17" s="85"/>
      <c r="P17" s="86"/>
      <c r="Q17" s="87"/>
      <c r="R17" s="87"/>
      <c r="S17" s="87"/>
      <c r="T17" s="87"/>
      <c r="U17" s="87"/>
      <c r="V17" s="88"/>
      <c r="W17" s="9"/>
      <c r="X17" s="8"/>
      <c r="Y17" s="10"/>
      <c r="Z17" s="9"/>
      <c r="AA17" s="7"/>
      <c r="AB17" s="11"/>
      <c r="AC17" s="18"/>
    </row>
    <row r="18" spans="1:30" ht="9" customHeight="1">
      <c r="A18" s="61" t="str">
        <f>[1]抽選結果!B32</f>
        <v>倉敷東</v>
      </c>
      <c r="B18" s="71"/>
      <c r="C18" s="12"/>
      <c r="D18" s="13">
        <f>T6</f>
        <v>15</v>
      </c>
      <c r="E18" s="14" t="s">
        <v>4</v>
      </c>
      <c r="F18" s="13">
        <f>R6</f>
        <v>13</v>
      </c>
      <c r="G18" s="11"/>
      <c r="H18" s="63"/>
      <c r="I18" s="71"/>
      <c r="J18" s="12"/>
      <c r="K18" s="13">
        <f>T12</f>
        <v>11</v>
      </c>
      <c r="L18" s="14" t="s">
        <v>4</v>
      </c>
      <c r="M18" s="13">
        <f>R12</f>
        <v>15</v>
      </c>
      <c r="N18" s="11"/>
      <c r="O18" s="63"/>
      <c r="P18" s="89"/>
      <c r="Q18" s="90"/>
      <c r="R18" s="90"/>
      <c r="S18" s="90"/>
      <c r="T18" s="90"/>
      <c r="U18" s="90"/>
      <c r="V18" s="91"/>
      <c r="W18" s="15"/>
      <c r="X18" s="14"/>
      <c r="Y18" s="16"/>
      <c r="Z18" s="15"/>
      <c r="AA18" s="13"/>
      <c r="AB18" s="17"/>
      <c r="AC18" s="18" t="s">
        <v>5</v>
      </c>
      <c r="AD18" s="1">
        <f>B19+I19</f>
        <v>107</v>
      </c>
    </row>
    <row r="19" spans="1:30" ht="9" customHeight="1">
      <c r="A19" s="61"/>
      <c r="B19" s="61">
        <f>SUM(D18:D21)</f>
        <v>53</v>
      </c>
      <c r="C19" s="19"/>
      <c r="D19" s="13">
        <f>T7</f>
        <v>9</v>
      </c>
      <c r="E19" s="14" t="s">
        <v>4</v>
      </c>
      <c r="F19" s="13">
        <f>R7</f>
        <v>13</v>
      </c>
      <c r="G19" s="17"/>
      <c r="H19" s="61">
        <f>SUM(F18:F21)</f>
        <v>51</v>
      </c>
      <c r="I19" s="61">
        <f>SUM(K18:K21)</f>
        <v>54</v>
      </c>
      <c r="J19" s="19"/>
      <c r="K19" s="13">
        <f>T13</f>
        <v>5</v>
      </c>
      <c r="L19" s="14" t="s">
        <v>4</v>
      </c>
      <c r="M19" s="13">
        <f>R13</f>
        <v>14</v>
      </c>
      <c r="N19" s="17"/>
      <c r="O19" s="61">
        <f>SUM(M18:M21)</f>
        <v>66</v>
      </c>
      <c r="P19" s="89"/>
      <c r="Q19" s="90"/>
      <c r="R19" s="90"/>
      <c r="S19" s="90"/>
      <c r="T19" s="90"/>
      <c r="U19" s="90"/>
      <c r="V19" s="91"/>
      <c r="W19" s="83">
        <f>COUNTIF(B17:V17,"○")</f>
        <v>1</v>
      </c>
      <c r="X19" s="56" t="s">
        <v>4</v>
      </c>
      <c r="Y19" s="72">
        <f>COUNTIF(B17:V17,"●")</f>
        <v>1</v>
      </c>
      <c r="Z19" s="71" t="s">
        <v>10</v>
      </c>
      <c r="AA19" s="56"/>
      <c r="AB19" s="63"/>
      <c r="AC19" s="18" t="s">
        <v>7</v>
      </c>
      <c r="AD19" s="1">
        <f>H19+O19</f>
        <v>117</v>
      </c>
    </row>
    <row r="20" spans="1:30" ht="9" customHeight="1">
      <c r="A20" s="61" t="str">
        <f>"("&amp;[1]抽選結果!C33&amp;")"</f>
        <v>(岡山県)</v>
      </c>
      <c r="B20" s="61"/>
      <c r="C20" s="19"/>
      <c r="D20" s="13">
        <f>T8</f>
        <v>13</v>
      </c>
      <c r="E20" s="14" t="s">
        <v>4</v>
      </c>
      <c r="F20" s="13">
        <f>R8</f>
        <v>8</v>
      </c>
      <c r="G20" s="17"/>
      <c r="H20" s="61"/>
      <c r="I20" s="61"/>
      <c r="J20" s="19"/>
      <c r="K20" s="13">
        <f>T14</f>
        <v>19</v>
      </c>
      <c r="L20" s="14" t="s">
        <v>4</v>
      </c>
      <c r="M20" s="13">
        <f>R14</f>
        <v>23</v>
      </c>
      <c r="N20" s="17"/>
      <c r="O20" s="61"/>
      <c r="P20" s="89"/>
      <c r="Q20" s="90"/>
      <c r="R20" s="90"/>
      <c r="S20" s="90"/>
      <c r="T20" s="90"/>
      <c r="U20" s="90"/>
      <c r="V20" s="91"/>
      <c r="W20" s="83"/>
      <c r="X20" s="56"/>
      <c r="Y20" s="72"/>
      <c r="Z20" s="71"/>
      <c r="AA20" s="56"/>
      <c r="AB20" s="63"/>
      <c r="AC20" s="18" t="s">
        <v>8</v>
      </c>
      <c r="AD20" s="18">
        <f>AD18/AD19</f>
        <v>0.9145299145299145</v>
      </c>
    </row>
    <row r="21" spans="1:30" ht="9" customHeight="1">
      <c r="A21" s="61"/>
      <c r="B21" s="19"/>
      <c r="C21" s="21"/>
      <c r="D21" s="13">
        <f>T9</f>
        <v>16</v>
      </c>
      <c r="E21" s="14" t="s">
        <v>4</v>
      </c>
      <c r="F21" s="13">
        <f>R9</f>
        <v>17</v>
      </c>
      <c r="G21" s="22"/>
      <c r="H21" s="17"/>
      <c r="I21" s="19"/>
      <c r="J21" s="21"/>
      <c r="K21" s="13">
        <f>T15</f>
        <v>19</v>
      </c>
      <c r="L21" s="14" t="s">
        <v>4</v>
      </c>
      <c r="M21" s="13">
        <f>R15</f>
        <v>14</v>
      </c>
      <c r="N21" s="22"/>
      <c r="O21" s="17"/>
      <c r="P21" s="89"/>
      <c r="Q21" s="90"/>
      <c r="R21" s="90"/>
      <c r="S21" s="90"/>
      <c r="T21" s="90"/>
      <c r="U21" s="90"/>
      <c r="V21" s="91"/>
      <c r="W21" s="15"/>
      <c r="X21" s="14"/>
      <c r="Y21" s="28"/>
      <c r="Z21" s="15"/>
      <c r="AA21" s="13"/>
      <c r="AB21" s="17"/>
    </row>
    <row r="22" spans="1:30" ht="9" customHeight="1">
      <c r="A22" s="27"/>
      <c r="B22" s="21"/>
      <c r="C22" s="26"/>
      <c r="D22" s="26"/>
      <c r="E22" s="29"/>
      <c r="F22" s="26"/>
      <c r="G22" s="26"/>
      <c r="H22" s="22"/>
      <c r="I22" s="21"/>
      <c r="J22" s="26"/>
      <c r="K22" s="26"/>
      <c r="L22" s="29"/>
      <c r="M22" s="26"/>
      <c r="N22" s="26"/>
      <c r="O22" s="22"/>
      <c r="P22" s="92"/>
      <c r="Q22" s="93"/>
      <c r="R22" s="93"/>
      <c r="S22" s="93"/>
      <c r="T22" s="93"/>
      <c r="U22" s="93"/>
      <c r="V22" s="94"/>
      <c r="W22" s="25"/>
      <c r="X22" s="29"/>
      <c r="Y22" s="30"/>
      <c r="Z22" s="25"/>
      <c r="AA22" s="26"/>
      <c r="AB22" s="22"/>
    </row>
    <row r="23" spans="1:30" ht="9" customHeight="1">
      <c r="I23" s="100" t="s">
        <v>11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</row>
    <row r="24" spans="1:30" ht="11.25" customHeight="1">
      <c r="A24" s="4" t="s">
        <v>12</v>
      </c>
      <c r="B24" s="99" t="str">
        <f>A26</f>
        <v>竜操</v>
      </c>
      <c r="C24" s="100"/>
      <c r="D24" s="100"/>
      <c r="E24" s="96" t="str">
        <f>A28</f>
        <v>(岡山県)</v>
      </c>
      <c r="F24" s="96"/>
      <c r="G24" s="96"/>
      <c r="H24" s="5"/>
      <c r="I24" s="99" t="str">
        <f>A32</f>
        <v>鳥取南</v>
      </c>
      <c r="J24" s="100"/>
      <c r="K24" s="100"/>
      <c r="L24" s="96" t="str">
        <f>A34</f>
        <v>(鳥取県)</v>
      </c>
      <c r="M24" s="96"/>
      <c r="N24" s="96"/>
      <c r="O24" s="5"/>
      <c r="P24" s="99" t="str">
        <f>A38</f>
        <v>名陵</v>
      </c>
      <c r="Q24" s="100"/>
      <c r="R24" s="100"/>
      <c r="S24" s="96" t="str">
        <f>A40</f>
        <v>(山口県)</v>
      </c>
      <c r="T24" s="96"/>
      <c r="U24" s="96"/>
      <c r="V24" s="5"/>
      <c r="W24" s="95" t="s">
        <v>2</v>
      </c>
      <c r="X24" s="96"/>
      <c r="Y24" s="97"/>
      <c r="Z24" s="95" t="s">
        <v>3</v>
      </c>
      <c r="AA24" s="96"/>
      <c r="AB24" s="97"/>
    </row>
    <row r="25" spans="1:30" ht="9" customHeight="1">
      <c r="A25" s="6"/>
      <c r="B25" s="86"/>
      <c r="C25" s="87"/>
      <c r="D25" s="87"/>
      <c r="E25" s="87"/>
      <c r="F25" s="87"/>
      <c r="G25" s="87"/>
      <c r="H25" s="88"/>
      <c r="I25" s="84" t="str">
        <f>IF(I27&lt;O27,"●","○")</f>
        <v>○</v>
      </c>
      <c r="J25" s="7"/>
      <c r="K25" s="7"/>
      <c r="L25" s="8"/>
      <c r="M25" s="7"/>
      <c r="N25" s="7"/>
      <c r="O25" s="85"/>
      <c r="P25" s="84" t="str">
        <f>IF(P27&lt;V27,"●","○")</f>
        <v>●</v>
      </c>
      <c r="Q25" s="7"/>
      <c r="R25" s="7"/>
      <c r="S25" s="8"/>
      <c r="T25" s="7"/>
      <c r="U25" s="7"/>
      <c r="V25" s="85"/>
      <c r="W25" s="9"/>
      <c r="X25" s="8"/>
      <c r="Y25" s="10"/>
      <c r="Z25" s="9"/>
      <c r="AA25" s="7"/>
      <c r="AB25" s="11"/>
    </row>
    <row r="26" spans="1:30" ht="9" customHeight="1">
      <c r="A26" s="61" t="str">
        <f>[1]抽選結果!H24</f>
        <v>竜操</v>
      </c>
      <c r="B26" s="89"/>
      <c r="C26" s="90"/>
      <c r="D26" s="90"/>
      <c r="E26" s="90"/>
      <c r="F26" s="90"/>
      <c r="G26" s="90"/>
      <c r="H26" s="91"/>
      <c r="I26" s="71"/>
      <c r="J26" s="12"/>
      <c r="K26" s="13">
        <f>'[1]試合結果（女子）'!R10</f>
        <v>17</v>
      </c>
      <c r="L26" s="14" t="s">
        <v>4</v>
      </c>
      <c r="M26" s="13">
        <f>'[1]試合結果（女子）'!T10</f>
        <v>4</v>
      </c>
      <c r="N26" s="11"/>
      <c r="O26" s="63"/>
      <c r="P26" s="71"/>
      <c r="Q26" s="12"/>
      <c r="R26" s="13">
        <f>'[1]試合結果（女子）'!T24</f>
        <v>8</v>
      </c>
      <c r="S26" s="14" t="s">
        <v>4</v>
      </c>
      <c r="T26" s="13">
        <f>'[1]試合結果（女子）'!R24</f>
        <v>7</v>
      </c>
      <c r="U26" s="11"/>
      <c r="V26" s="63"/>
      <c r="W26" s="15"/>
      <c r="X26" s="14"/>
      <c r="Y26" s="16"/>
      <c r="Z26" s="15"/>
      <c r="AA26" s="13"/>
      <c r="AB26" s="17"/>
      <c r="AC26" s="18" t="s">
        <v>5</v>
      </c>
      <c r="AD26" s="1">
        <f>I27+P27</f>
        <v>95</v>
      </c>
    </row>
    <row r="27" spans="1:30" ht="9" customHeight="1">
      <c r="A27" s="61"/>
      <c r="B27" s="89"/>
      <c r="C27" s="90"/>
      <c r="D27" s="90"/>
      <c r="E27" s="90"/>
      <c r="F27" s="90"/>
      <c r="G27" s="90"/>
      <c r="H27" s="91"/>
      <c r="I27" s="61">
        <f>SUM(K26:K29)</f>
        <v>52</v>
      </c>
      <c r="J27" s="19"/>
      <c r="K27" s="13">
        <f>'[1]試合結果（女子）'!R11</f>
        <v>10</v>
      </c>
      <c r="L27" s="14" t="s">
        <v>4</v>
      </c>
      <c r="M27" s="13">
        <f>'[1]試合結果（女子）'!T11</f>
        <v>5</v>
      </c>
      <c r="N27" s="17"/>
      <c r="O27" s="61">
        <f>SUM(M26:M29)</f>
        <v>28</v>
      </c>
      <c r="P27" s="61">
        <f>SUM(R26:R29)</f>
        <v>43</v>
      </c>
      <c r="Q27" s="19"/>
      <c r="R27" s="13">
        <f>'[1]試合結果（女子）'!T25</f>
        <v>12</v>
      </c>
      <c r="S27" s="14" t="s">
        <v>4</v>
      </c>
      <c r="T27" s="13">
        <f>'[1]試合結果（女子）'!R25</f>
        <v>12</v>
      </c>
      <c r="U27" s="17"/>
      <c r="V27" s="61">
        <f>SUM(T26:T29)</f>
        <v>52</v>
      </c>
      <c r="W27" s="83">
        <f>COUNTIF(B25:V25,"○")</f>
        <v>1</v>
      </c>
      <c r="X27" s="56" t="s">
        <v>4</v>
      </c>
      <c r="Y27" s="98">
        <f>COUNTIF(B25:V25,"●")</f>
        <v>1</v>
      </c>
      <c r="Z27" s="71" t="str">
        <f>RANK(W27,W27:W40)&amp;"位"</f>
        <v>2位</v>
      </c>
      <c r="AA27" s="56"/>
      <c r="AB27" s="63"/>
      <c r="AC27" s="18" t="s">
        <v>7</v>
      </c>
      <c r="AD27" s="1">
        <f>O27+V27</f>
        <v>80</v>
      </c>
    </row>
    <row r="28" spans="1:30" ht="9" customHeight="1">
      <c r="A28" s="61" t="str">
        <f>"("&amp;[1]抽選結果!I25&amp;")"</f>
        <v>(岡山県)</v>
      </c>
      <c r="B28" s="89"/>
      <c r="C28" s="90"/>
      <c r="D28" s="90"/>
      <c r="E28" s="90"/>
      <c r="F28" s="90"/>
      <c r="G28" s="90"/>
      <c r="H28" s="91"/>
      <c r="I28" s="61"/>
      <c r="J28" s="19"/>
      <c r="K28" s="13">
        <f>'[1]試合結果（女子）'!R12</f>
        <v>10</v>
      </c>
      <c r="L28" s="14" t="s">
        <v>4</v>
      </c>
      <c r="M28" s="13">
        <f>'[1]試合結果（女子）'!T12</f>
        <v>10</v>
      </c>
      <c r="N28" s="17"/>
      <c r="O28" s="61"/>
      <c r="P28" s="61"/>
      <c r="Q28" s="19"/>
      <c r="R28" s="13">
        <f>'[1]試合結果（女子）'!T26</f>
        <v>15</v>
      </c>
      <c r="S28" s="14" t="s">
        <v>4</v>
      </c>
      <c r="T28" s="13">
        <f>'[1]試合結果（女子）'!R26</f>
        <v>13</v>
      </c>
      <c r="U28" s="17"/>
      <c r="V28" s="61"/>
      <c r="W28" s="83"/>
      <c r="X28" s="56"/>
      <c r="Y28" s="98"/>
      <c r="Z28" s="71"/>
      <c r="AA28" s="56"/>
      <c r="AB28" s="63"/>
      <c r="AC28" s="18" t="s">
        <v>8</v>
      </c>
      <c r="AD28" s="1">
        <f>AD26/AD27</f>
        <v>1.1875</v>
      </c>
    </row>
    <row r="29" spans="1:30" ht="9" customHeight="1">
      <c r="A29" s="61"/>
      <c r="B29" s="89"/>
      <c r="C29" s="90"/>
      <c r="D29" s="90"/>
      <c r="E29" s="90"/>
      <c r="F29" s="90"/>
      <c r="G29" s="90"/>
      <c r="H29" s="91"/>
      <c r="I29" s="19"/>
      <c r="J29" s="21"/>
      <c r="K29" s="13">
        <f>'[1]試合結果（女子）'!R13</f>
        <v>15</v>
      </c>
      <c r="L29" s="14" t="s">
        <v>4</v>
      </c>
      <c r="M29" s="13">
        <f>'[1]試合結果（女子）'!T13</f>
        <v>9</v>
      </c>
      <c r="N29" s="22"/>
      <c r="O29" s="17"/>
      <c r="P29" s="19"/>
      <c r="Q29" s="21"/>
      <c r="R29" s="13">
        <f>'[1]試合結果（女子）'!T27</f>
        <v>8</v>
      </c>
      <c r="S29" s="14" t="s">
        <v>4</v>
      </c>
      <c r="T29" s="13">
        <f>'[1]試合結果（女子）'!R27</f>
        <v>20</v>
      </c>
      <c r="U29" s="22"/>
      <c r="V29" s="17"/>
      <c r="W29" s="19"/>
      <c r="X29" s="13"/>
      <c r="Y29" s="16"/>
      <c r="Z29" s="15"/>
      <c r="AA29" s="13"/>
      <c r="AB29" s="17"/>
      <c r="AC29" s="18"/>
    </row>
    <row r="30" spans="1:30" ht="9" customHeight="1">
      <c r="A30" s="23"/>
      <c r="B30" s="92"/>
      <c r="C30" s="93"/>
      <c r="D30" s="93"/>
      <c r="E30" s="93"/>
      <c r="F30" s="93"/>
      <c r="G30" s="93"/>
      <c r="H30" s="94"/>
      <c r="I30" s="19"/>
      <c r="J30" s="13"/>
      <c r="K30" s="13"/>
      <c r="L30" s="14"/>
      <c r="M30" s="13"/>
      <c r="N30" s="13"/>
      <c r="O30" s="17"/>
      <c r="P30" s="19"/>
      <c r="Q30" s="13"/>
      <c r="R30" s="13"/>
      <c r="S30" s="14"/>
      <c r="T30" s="13"/>
      <c r="U30" s="13"/>
      <c r="V30" s="17"/>
      <c r="W30" s="19"/>
      <c r="X30" s="13"/>
      <c r="Y30" s="24"/>
      <c r="Z30" s="25"/>
      <c r="AA30" s="26"/>
      <c r="AB30" s="22"/>
      <c r="AC30" s="18"/>
    </row>
    <row r="31" spans="1:30" ht="9" customHeight="1">
      <c r="A31" s="6"/>
      <c r="B31" s="84" t="str">
        <f>IF(B33&lt;H33,"●","○")</f>
        <v>●</v>
      </c>
      <c r="C31" s="7"/>
      <c r="D31" s="7"/>
      <c r="E31" s="8"/>
      <c r="F31" s="7"/>
      <c r="G31" s="7"/>
      <c r="H31" s="85"/>
      <c r="I31" s="86"/>
      <c r="J31" s="87"/>
      <c r="K31" s="87"/>
      <c r="L31" s="87"/>
      <c r="M31" s="87"/>
      <c r="N31" s="87"/>
      <c r="O31" s="88"/>
      <c r="P31" s="84" t="str">
        <f>IF(P33&lt;V33,"●","○")</f>
        <v>●</v>
      </c>
      <c r="Q31" s="7"/>
      <c r="R31" s="7"/>
      <c r="S31" s="8"/>
      <c r="T31" s="7"/>
      <c r="U31" s="7"/>
      <c r="V31" s="85"/>
      <c r="W31" s="9"/>
      <c r="X31" s="8"/>
      <c r="Y31" s="10"/>
      <c r="Z31" s="9"/>
      <c r="AA31" s="7"/>
      <c r="AB31" s="11"/>
      <c r="AC31" s="18"/>
    </row>
    <row r="32" spans="1:30" ht="9" customHeight="1">
      <c r="A32" s="61" t="str">
        <f>[1]抽選結果!H28</f>
        <v>鳥取南</v>
      </c>
      <c r="B32" s="71"/>
      <c r="C32" s="12"/>
      <c r="D32" s="13">
        <f>M26</f>
        <v>4</v>
      </c>
      <c r="E32" s="14" t="s">
        <v>4</v>
      </c>
      <c r="F32" s="13">
        <f>K26</f>
        <v>17</v>
      </c>
      <c r="G32" s="11"/>
      <c r="H32" s="63"/>
      <c r="I32" s="89"/>
      <c r="J32" s="90"/>
      <c r="K32" s="90"/>
      <c r="L32" s="90"/>
      <c r="M32" s="90"/>
      <c r="N32" s="90"/>
      <c r="O32" s="91"/>
      <c r="P32" s="71"/>
      <c r="Q32" s="12"/>
      <c r="R32" s="13">
        <f>'[1]試合結果（女子）'!R17</f>
        <v>10</v>
      </c>
      <c r="S32" s="14" t="s">
        <v>4</v>
      </c>
      <c r="T32" s="13">
        <f>'[1]試合結果（女子）'!T17</f>
        <v>19</v>
      </c>
      <c r="U32" s="11"/>
      <c r="V32" s="63"/>
      <c r="W32" s="15"/>
      <c r="X32" s="14"/>
      <c r="Y32" s="16"/>
      <c r="Z32" s="15"/>
      <c r="AA32" s="13"/>
      <c r="AB32" s="17"/>
      <c r="AC32" s="18" t="s">
        <v>5</v>
      </c>
      <c r="AD32" s="1">
        <f>B33+P33</f>
        <v>77</v>
      </c>
    </row>
    <row r="33" spans="1:30" ht="9" customHeight="1">
      <c r="A33" s="61"/>
      <c r="B33" s="61">
        <f>SUM(D32:D35)</f>
        <v>28</v>
      </c>
      <c r="C33" s="19"/>
      <c r="D33" s="13">
        <f>M27</f>
        <v>5</v>
      </c>
      <c r="E33" s="14" t="s">
        <v>4</v>
      </c>
      <c r="F33" s="13">
        <f>K27</f>
        <v>10</v>
      </c>
      <c r="G33" s="17"/>
      <c r="H33" s="61">
        <f>SUM(F32:F35)</f>
        <v>52</v>
      </c>
      <c r="I33" s="89"/>
      <c r="J33" s="90"/>
      <c r="K33" s="90"/>
      <c r="L33" s="90"/>
      <c r="M33" s="90"/>
      <c r="N33" s="90"/>
      <c r="O33" s="91"/>
      <c r="P33" s="61">
        <f>SUM(R32:R35)</f>
        <v>49</v>
      </c>
      <c r="Q33" s="19"/>
      <c r="R33" s="13">
        <f>'[1]試合結果（女子）'!R18</f>
        <v>4</v>
      </c>
      <c r="S33" s="14" t="s">
        <v>4</v>
      </c>
      <c r="T33" s="13">
        <f>'[1]試合結果（女子）'!T18</f>
        <v>8</v>
      </c>
      <c r="U33" s="17"/>
      <c r="V33" s="61">
        <f>SUM(T32:T35)</f>
        <v>55</v>
      </c>
      <c r="W33" s="83">
        <f>COUNTIF(B31:V31,"○")</f>
        <v>0</v>
      </c>
      <c r="X33" s="56" t="s">
        <v>4</v>
      </c>
      <c r="Y33" s="72">
        <f>COUNTIF(B31:V31,"●")</f>
        <v>2</v>
      </c>
      <c r="Z33" s="71" t="str">
        <f>RANK(W33,W27:W39)&amp;"位"</f>
        <v>3位</v>
      </c>
      <c r="AA33" s="56"/>
      <c r="AB33" s="63"/>
      <c r="AC33" s="18" t="s">
        <v>7</v>
      </c>
      <c r="AD33" s="1">
        <f>H33+V33</f>
        <v>107</v>
      </c>
    </row>
    <row r="34" spans="1:30" ht="9" customHeight="1">
      <c r="A34" s="61" t="str">
        <f>"("&amp;[1]抽選結果!I29&amp;")"</f>
        <v>(鳥取県)</v>
      </c>
      <c r="B34" s="61"/>
      <c r="C34" s="19"/>
      <c r="D34" s="13">
        <f>M28</f>
        <v>10</v>
      </c>
      <c r="E34" s="14" t="s">
        <v>4</v>
      </c>
      <c r="F34" s="13">
        <f>K28</f>
        <v>10</v>
      </c>
      <c r="G34" s="17"/>
      <c r="H34" s="61"/>
      <c r="I34" s="89"/>
      <c r="J34" s="90"/>
      <c r="K34" s="90"/>
      <c r="L34" s="90"/>
      <c r="M34" s="90"/>
      <c r="N34" s="90"/>
      <c r="O34" s="91"/>
      <c r="P34" s="61"/>
      <c r="Q34" s="19"/>
      <c r="R34" s="13">
        <f>'[1]試合結果（女子）'!R19</f>
        <v>11</v>
      </c>
      <c r="S34" s="14" t="s">
        <v>4</v>
      </c>
      <c r="T34" s="13">
        <f>'[1]試合結果（女子）'!T19</f>
        <v>16</v>
      </c>
      <c r="U34" s="17"/>
      <c r="V34" s="61"/>
      <c r="W34" s="83"/>
      <c r="X34" s="56"/>
      <c r="Y34" s="72"/>
      <c r="Z34" s="71"/>
      <c r="AA34" s="56"/>
      <c r="AB34" s="63"/>
      <c r="AC34" s="18" t="s">
        <v>8</v>
      </c>
      <c r="AD34" s="1">
        <f>AD32/AD33</f>
        <v>0.71962616822429903</v>
      </c>
    </row>
    <row r="35" spans="1:30" ht="9" customHeight="1">
      <c r="A35" s="61"/>
      <c r="B35" s="19"/>
      <c r="C35" s="21"/>
      <c r="D35" s="13">
        <f>M29</f>
        <v>9</v>
      </c>
      <c r="E35" s="14" t="s">
        <v>4</v>
      </c>
      <c r="F35" s="13">
        <f>K29</f>
        <v>15</v>
      </c>
      <c r="G35" s="22"/>
      <c r="H35" s="17"/>
      <c r="I35" s="89"/>
      <c r="J35" s="90"/>
      <c r="K35" s="90"/>
      <c r="L35" s="90"/>
      <c r="M35" s="90"/>
      <c r="N35" s="90"/>
      <c r="O35" s="91"/>
      <c r="P35" s="19"/>
      <c r="Q35" s="21"/>
      <c r="R35" s="13">
        <f>'[1]試合結果（女子）'!R20</f>
        <v>24</v>
      </c>
      <c r="S35" s="14" t="s">
        <v>4</v>
      </c>
      <c r="T35" s="13">
        <f>'[1]試合結果（女子）'!T20</f>
        <v>12</v>
      </c>
      <c r="U35" s="22"/>
      <c r="V35" s="17"/>
      <c r="W35" s="19"/>
      <c r="X35" s="13"/>
      <c r="Y35" s="16"/>
      <c r="Z35" s="15"/>
      <c r="AA35" s="13"/>
      <c r="AB35" s="17"/>
      <c r="AC35" s="18"/>
    </row>
    <row r="36" spans="1:30" ht="9" customHeight="1">
      <c r="A36" s="27"/>
      <c r="B36" s="19"/>
      <c r="C36" s="13"/>
      <c r="D36" s="13"/>
      <c r="E36" s="14"/>
      <c r="F36" s="13"/>
      <c r="G36" s="13"/>
      <c r="H36" s="17"/>
      <c r="I36" s="92"/>
      <c r="J36" s="93"/>
      <c r="K36" s="93"/>
      <c r="L36" s="93"/>
      <c r="M36" s="93"/>
      <c r="N36" s="93"/>
      <c r="O36" s="94"/>
      <c r="P36" s="19"/>
      <c r="Q36" s="13"/>
      <c r="R36" s="13"/>
      <c r="S36" s="14"/>
      <c r="T36" s="13"/>
      <c r="U36" s="13"/>
      <c r="V36" s="17"/>
      <c r="W36" s="19"/>
      <c r="X36" s="13"/>
      <c r="Y36" s="24"/>
      <c r="Z36" s="25"/>
      <c r="AA36" s="26"/>
      <c r="AB36" s="22"/>
      <c r="AC36" s="18"/>
    </row>
    <row r="37" spans="1:30" ht="9" customHeight="1">
      <c r="A37" s="6"/>
      <c r="B37" s="84" t="str">
        <f>IF(B39&lt;H39,"●","○")</f>
        <v>○</v>
      </c>
      <c r="C37" s="7"/>
      <c r="D37" s="7"/>
      <c r="E37" s="8"/>
      <c r="F37" s="7"/>
      <c r="G37" s="7"/>
      <c r="H37" s="85"/>
      <c r="I37" s="84" t="str">
        <f>IF(I39&lt;O39,"●","○")</f>
        <v>○</v>
      </c>
      <c r="J37" s="7"/>
      <c r="K37" s="7"/>
      <c r="L37" s="8"/>
      <c r="M37" s="7"/>
      <c r="N37" s="7"/>
      <c r="O37" s="85"/>
      <c r="P37" s="86"/>
      <c r="Q37" s="87"/>
      <c r="R37" s="87"/>
      <c r="S37" s="87"/>
      <c r="T37" s="87"/>
      <c r="U37" s="87"/>
      <c r="V37" s="88"/>
      <c r="W37" s="9"/>
      <c r="X37" s="8"/>
      <c r="Y37" s="10"/>
      <c r="Z37" s="9"/>
      <c r="AA37" s="7"/>
      <c r="AB37" s="11"/>
      <c r="AC37" s="18"/>
    </row>
    <row r="38" spans="1:30" ht="9" customHeight="1">
      <c r="A38" s="61" t="str">
        <f>[1]抽選結果!H32</f>
        <v>名陵</v>
      </c>
      <c r="B38" s="71"/>
      <c r="C38" s="12"/>
      <c r="D38" s="13">
        <f>T26</f>
        <v>7</v>
      </c>
      <c r="E38" s="14" t="s">
        <v>4</v>
      </c>
      <c r="F38" s="13">
        <f>R26</f>
        <v>8</v>
      </c>
      <c r="G38" s="11"/>
      <c r="H38" s="63"/>
      <c r="I38" s="71"/>
      <c r="J38" s="12"/>
      <c r="K38" s="13">
        <f>T32</f>
        <v>19</v>
      </c>
      <c r="L38" s="14" t="s">
        <v>4</v>
      </c>
      <c r="M38" s="13">
        <f>R32</f>
        <v>10</v>
      </c>
      <c r="N38" s="11"/>
      <c r="O38" s="63"/>
      <c r="P38" s="89"/>
      <c r="Q38" s="90"/>
      <c r="R38" s="90"/>
      <c r="S38" s="90"/>
      <c r="T38" s="90"/>
      <c r="U38" s="90"/>
      <c r="V38" s="91"/>
      <c r="W38" s="15"/>
      <c r="X38" s="14"/>
      <c r="Y38" s="16"/>
      <c r="Z38" s="15"/>
      <c r="AA38" s="13"/>
      <c r="AB38" s="17"/>
      <c r="AC38" s="18" t="s">
        <v>5</v>
      </c>
      <c r="AD38" s="1">
        <f>B39+I39</f>
        <v>107</v>
      </c>
    </row>
    <row r="39" spans="1:30" ht="9" customHeight="1">
      <c r="A39" s="61"/>
      <c r="B39" s="61">
        <f>SUM(D38:D41)</f>
        <v>52</v>
      </c>
      <c r="C39" s="19"/>
      <c r="D39" s="13">
        <f>T27</f>
        <v>12</v>
      </c>
      <c r="E39" s="14" t="s">
        <v>4</v>
      </c>
      <c r="F39" s="13">
        <f>R27</f>
        <v>12</v>
      </c>
      <c r="G39" s="17"/>
      <c r="H39" s="61">
        <f>SUM(F38:F41)</f>
        <v>43</v>
      </c>
      <c r="I39" s="61">
        <f>SUM(K38:K41)</f>
        <v>55</v>
      </c>
      <c r="J39" s="19"/>
      <c r="K39" s="13">
        <f>T33</f>
        <v>8</v>
      </c>
      <c r="L39" s="14" t="s">
        <v>4</v>
      </c>
      <c r="M39" s="13">
        <f>R33</f>
        <v>4</v>
      </c>
      <c r="N39" s="17"/>
      <c r="O39" s="61">
        <f>SUM(M38:M41)</f>
        <v>49</v>
      </c>
      <c r="P39" s="89"/>
      <c r="Q39" s="90"/>
      <c r="R39" s="90"/>
      <c r="S39" s="90"/>
      <c r="T39" s="90"/>
      <c r="U39" s="90"/>
      <c r="V39" s="91"/>
      <c r="W39" s="83">
        <f>COUNTIF(B37:V37,"○")</f>
        <v>2</v>
      </c>
      <c r="X39" s="56" t="s">
        <v>4</v>
      </c>
      <c r="Y39" s="72">
        <f>COUNTIF(B37:V37,"●")</f>
        <v>0</v>
      </c>
      <c r="Z39" s="71" t="str">
        <f>RANK(W39,W27:W39)&amp;"位"</f>
        <v>1位</v>
      </c>
      <c r="AA39" s="56"/>
      <c r="AB39" s="63"/>
      <c r="AC39" s="18" t="s">
        <v>7</v>
      </c>
      <c r="AD39" s="1">
        <f>H39+O39</f>
        <v>92</v>
      </c>
    </row>
    <row r="40" spans="1:30" ht="9" customHeight="1">
      <c r="A40" s="61" t="str">
        <f>"("&amp;[1]抽選結果!I33&amp;")"</f>
        <v>(山口県)</v>
      </c>
      <c r="B40" s="61"/>
      <c r="C40" s="19"/>
      <c r="D40" s="13">
        <f>T28</f>
        <v>13</v>
      </c>
      <c r="E40" s="14" t="s">
        <v>4</v>
      </c>
      <c r="F40" s="13">
        <f>R28</f>
        <v>15</v>
      </c>
      <c r="G40" s="17"/>
      <c r="H40" s="61"/>
      <c r="I40" s="61"/>
      <c r="J40" s="19"/>
      <c r="K40" s="13">
        <f>T34</f>
        <v>16</v>
      </c>
      <c r="L40" s="14" t="s">
        <v>4</v>
      </c>
      <c r="M40" s="13">
        <f>R34</f>
        <v>11</v>
      </c>
      <c r="N40" s="17"/>
      <c r="O40" s="61"/>
      <c r="P40" s="89"/>
      <c r="Q40" s="90"/>
      <c r="R40" s="90"/>
      <c r="S40" s="90"/>
      <c r="T40" s="90"/>
      <c r="U40" s="90"/>
      <c r="V40" s="91"/>
      <c r="W40" s="83"/>
      <c r="X40" s="56"/>
      <c r="Y40" s="72"/>
      <c r="Z40" s="71"/>
      <c r="AA40" s="56"/>
      <c r="AB40" s="63"/>
      <c r="AC40" s="18" t="s">
        <v>8</v>
      </c>
      <c r="AD40" s="18">
        <f>AD38/AD39</f>
        <v>1.1630434782608696</v>
      </c>
    </row>
    <row r="41" spans="1:30" ht="9" customHeight="1">
      <c r="A41" s="61"/>
      <c r="B41" s="19"/>
      <c r="C41" s="21"/>
      <c r="D41" s="13">
        <f>T29</f>
        <v>20</v>
      </c>
      <c r="E41" s="14" t="s">
        <v>4</v>
      </c>
      <c r="F41" s="13">
        <f>R29</f>
        <v>8</v>
      </c>
      <c r="G41" s="22"/>
      <c r="H41" s="17"/>
      <c r="I41" s="19"/>
      <c r="J41" s="21"/>
      <c r="K41" s="13">
        <f>T35</f>
        <v>12</v>
      </c>
      <c r="L41" s="14" t="s">
        <v>4</v>
      </c>
      <c r="M41" s="13">
        <f>R35</f>
        <v>24</v>
      </c>
      <c r="N41" s="22"/>
      <c r="O41" s="17"/>
      <c r="P41" s="89"/>
      <c r="Q41" s="90"/>
      <c r="R41" s="90"/>
      <c r="S41" s="90"/>
      <c r="T41" s="90"/>
      <c r="U41" s="90"/>
      <c r="V41" s="91"/>
      <c r="W41" s="15"/>
      <c r="X41" s="14"/>
      <c r="Y41" s="28"/>
      <c r="Z41" s="15"/>
      <c r="AA41" s="13"/>
      <c r="AB41" s="17"/>
    </row>
    <row r="42" spans="1:30" ht="9" customHeight="1">
      <c r="A42" s="27"/>
      <c r="B42" s="21"/>
      <c r="C42" s="26"/>
      <c r="D42" s="26"/>
      <c r="E42" s="29"/>
      <c r="F42" s="26"/>
      <c r="G42" s="26"/>
      <c r="H42" s="22"/>
      <c r="I42" s="21"/>
      <c r="J42" s="26"/>
      <c r="K42" s="26"/>
      <c r="L42" s="29"/>
      <c r="M42" s="26"/>
      <c r="N42" s="26"/>
      <c r="O42" s="22"/>
      <c r="P42" s="92"/>
      <c r="Q42" s="93"/>
      <c r="R42" s="93"/>
      <c r="S42" s="93"/>
      <c r="T42" s="93"/>
      <c r="U42" s="93"/>
      <c r="V42" s="94"/>
      <c r="W42" s="25"/>
      <c r="X42" s="29"/>
      <c r="Y42" s="30"/>
      <c r="Z42" s="25"/>
      <c r="AA42" s="26"/>
      <c r="AB42" s="22"/>
    </row>
    <row r="43" spans="1:30" ht="9" customHeight="1">
      <c r="Y43" s="31"/>
    </row>
    <row r="44" spans="1:30" ht="11.25" customHeight="1">
      <c r="A44" s="4" t="s">
        <v>13</v>
      </c>
      <c r="B44" s="99" t="str">
        <f>A46</f>
        <v>出雲北陵</v>
      </c>
      <c r="C44" s="100"/>
      <c r="D44" s="100"/>
      <c r="E44" s="96" t="str">
        <f>A48</f>
        <v>(島根県)</v>
      </c>
      <c r="F44" s="96"/>
      <c r="G44" s="96"/>
      <c r="H44" s="5"/>
      <c r="I44" s="99" t="str">
        <f>A52</f>
        <v>就実</v>
      </c>
      <c r="J44" s="100"/>
      <c r="K44" s="100"/>
      <c r="L44" s="96" t="str">
        <f>A54</f>
        <v>(岡山県)</v>
      </c>
      <c r="M44" s="96"/>
      <c r="N44" s="96"/>
      <c r="O44" s="5"/>
      <c r="P44" s="99" t="str">
        <f>A58</f>
        <v>高千帆</v>
      </c>
      <c r="Q44" s="100"/>
      <c r="R44" s="100"/>
      <c r="S44" s="96" t="str">
        <f>A60</f>
        <v>(山口県)</v>
      </c>
      <c r="T44" s="96"/>
      <c r="U44" s="96"/>
      <c r="V44" s="5"/>
      <c r="W44" s="95" t="s">
        <v>2</v>
      </c>
      <c r="X44" s="96"/>
      <c r="Y44" s="97"/>
      <c r="Z44" s="95" t="s">
        <v>3</v>
      </c>
      <c r="AA44" s="96"/>
      <c r="AB44" s="97"/>
    </row>
    <row r="45" spans="1:30" ht="9" customHeight="1">
      <c r="A45" s="6"/>
      <c r="B45" s="86"/>
      <c r="C45" s="87"/>
      <c r="D45" s="87"/>
      <c r="E45" s="87"/>
      <c r="F45" s="87"/>
      <c r="G45" s="87"/>
      <c r="H45" s="88"/>
      <c r="I45" s="84" t="str">
        <f>IF(I47&lt;O47,"●","○")</f>
        <v>●</v>
      </c>
      <c r="J45" s="7"/>
      <c r="K45" s="7"/>
      <c r="L45" s="8"/>
      <c r="M45" s="7"/>
      <c r="N45" s="7"/>
      <c r="O45" s="85"/>
      <c r="P45" s="84" t="str">
        <f>IF(P47&lt;V47,"●","○")</f>
        <v>●</v>
      </c>
      <c r="Q45" s="7"/>
      <c r="R45" s="7"/>
      <c r="S45" s="8"/>
      <c r="T45" s="7"/>
      <c r="U45" s="7"/>
      <c r="V45" s="85"/>
      <c r="W45" s="9"/>
      <c r="X45" s="8"/>
      <c r="Y45" s="10"/>
      <c r="Z45" s="9"/>
      <c r="AA45" s="7"/>
      <c r="AB45" s="11"/>
    </row>
    <row r="46" spans="1:30" ht="9" customHeight="1">
      <c r="A46" s="61" t="str">
        <f>[1]抽選結果!N24</f>
        <v>出雲北陵</v>
      </c>
      <c r="B46" s="89"/>
      <c r="C46" s="90"/>
      <c r="D46" s="90"/>
      <c r="E46" s="90"/>
      <c r="F46" s="90"/>
      <c r="G46" s="90"/>
      <c r="H46" s="91"/>
      <c r="I46" s="71"/>
      <c r="J46" s="12"/>
      <c r="K46" s="13">
        <f>'[1]試合結果（女子）'!F31</f>
        <v>3</v>
      </c>
      <c r="L46" s="14" t="s">
        <v>4</v>
      </c>
      <c r="M46" s="13">
        <f>'[1]試合結果（女子）'!H31</f>
        <v>20</v>
      </c>
      <c r="N46" s="11"/>
      <c r="O46" s="63"/>
      <c r="P46" s="71"/>
      <c r="Q46" s="12"/>
      <c r="R46" s="13">
        <f>'[1]試合結果（女子）'!H45</f>
        <v>15</v>
      </c>
      <c r="S46" s="14" t="s">
        <v>4</v>
      </c>
      <c r="T46" s="13">
        <f>'[1]試合結果（女子）'!F45</f>
        <v>23</v>
      </c>
      <c r="U46" s="11"/>
      <c r="V46" s="63"/>
      <c r="W46" s="15"/>
      <c r="X46" s="14"/>
      <c r="Y46" s="16"/>
      <c r="Z46" s="15"/>
      <c r="AA46" s="13"/>
      <c r="AB46" s="17"/>
      <c r="AC46" s="18" t="s">
        <v>5</v>
      </c>
      <c r="AD46" s="1">
        <f>I47+P47</f>
        <v>100</v>
      </c>
    </row>
    <row r="47" spans="1:30" ht="9" customHeight="1">
      <c r="A47" s="61"/>
      <c r="B47" s="89"/>
      <c r="C47" s="90"/>
      <c r="D47" s="90"/>
      <c r="E47" s="90"/>
      <c r="F47" s="90"/>
      <c r="G47" s="90"/>
      <c r="H47" s="91"/>
      <c r="I47" s="61">
        <f>SUM(K46:K49)</f>
        <v>39</v>
      </c>
      <c r="J47" s="19"/>
      <c r="K47" s="13">
        <f>'[1]試合結果（女子）'!F32</f>
        <v>10</v>
      </c>
      <c r="L47" s="14" t="s">
        <v>4</v>
      </c>
      <c r="M47" s="13">
        <f>'[1]試合結果（女子）'!H32</f>
        <v>18</v>
      </c>
      <c r="N47" s="17"/>
      <c r="O47" s="61">
        <f>SUM(M46:M49)</f>
        <v>67</v>
      </c>
      <c r="P47" s="61">
        <f>SUM(R46:R49)</f>
        <v>61</v>
      </c>
      <c r="Q47" s="19"/>
      <c r="R47" s="13">
        <f>'[1]試合結果（女子）'!H46</f>
        <v>11</v>
      </c>
      <c r="S47" s="14" t="s">
        <v>4</v>
      </c>
      <c r="T47" s="13">
        <f>'[1]試合結果（女子）'!F46</f>
        <v>24</v>
      </c>
      <c r="U47" s="17"/>
      <c r="V47" s="61">
        <f>SUM(T46:T49)</f>
        <v>65</v>
      </c>
      <c r="W47" s="83">
        <f>COUNTIF(B45:V45,"○")</f>
        <v>0</v>
      </c>
      <c r="X47" s="56" t="s">
        <v>4</v>
      </c>
      <c r="Y47" s="98">
        <f>COUNTIF(B45:V45,"●")</f>
        <v>2</v>
      </c>
      <c r="Z47" s="71" t="str">
        <f>RANK(W47,W47:W60)&amp;"位"</f>
        <v>3位</v>
      </c>
      <c r="AA47" s="56"/>
      <c r="AB47" s="63"/>
      <c r="AC47" s="18" t="s">
        <v>7</v>
      </c>
      <c r="AD47" s="1">
        <f>O47+V47</f>
        <v>132</v>
      </c>
    </row>
    <row r="48" spans="1:30" ht="9" customHeight="1">
      <c r="A48" s="61" t="str">
        <f>"("&amp;[1]抽選結果!O25&amp;")"</f>
        <v>(島根県)</v>
      </c>
      <c r="B48" s="89"/>
      <c r="C48" s="90"/>
      <c r="D48" s="90"/>
      <c r="E48" s="90"/>
      <c r="F48" s="90"/>
      <c r="G48" s="90"/>
      <c r="H48" s="91"/>
      <c r="I48" s="61"/>
      <c r="J48" s="19"/>
      <c r="K48" s="13">
        <f>'[1]試合結果（女子）'!F33</f>
        <v>13</v>
      </c>
      <c r="L48" s="14" t="s">
        <v>4</v>
      </c>
      <c r="M48" s="13">
        <f>'[1]試合結果（女子）'!H33</f>
        <v>13</v>
      </c>
      <c r="N48" s="17"/>
      <c r="O48" s="61"/>
      <c r="P48" s="61"/>
      <c r="Q48" s="19"/>
      <c r="R48" s="13">
        <f>'[1]試合結果（女子）'!H47</f>
        <v>22</v>
      </c>
      <c r="S48" s="14" t="s">
        <v>4</v>
      </c>
      <c r="T48" s="13">
        <f>'[1]試合結果（女子）'!F47</f>
        <v>8</v>
      </c>
      <c r="U48" s="17"/>
      <c r="V48" s="61"/>
      <c r="W48" s="83"/>
      <c r="X48" s="56"/>
      <c r="Y48" s="98"/>
      <c r="Z48" s="71"/>
      <c r="AA48" s="56"/>
      <c r="AB48" s="63"/>
      <c r="AC48" s="18" t="s">
        <v>8</v>
      </c>
      <c r="AD48" s="1">
        <f>AD46/AD47</f>
        <v>0.75757575757575757</v>
      </c>
    </row>
    <row r="49" spans="1:30" ht="9" customHeight="1">
      <c r="A49" s="61"/>
      <c r="B49" s="89"/>
      <c r="C49" s="90"/>
      <c r="D49" s="90"/>
      <c r="E49" s="90"/>
      <c r="F49" s="90"/>
      <c r="G49" s="90"/>
      <c r="H49" s="91"/>
      <c r="I49" s="19"/>
      <c r="J49" s="21"/>
      <c r="K49" s="13">
        <f>'[1]試合結果（女子）'!F34</f>
        <v>13</v>
      </c>
      <c r="L49" s="14" t="s">
        <v>4</v>
      </c>
      <c r="M49" s="13">
        <f>'[1]試合結果（女子）'!H34</f>
        <v>16</v>
      </c>
      <c r="N49" s="22"/>
      <c r="O49" s="17"/>
      <c r="P49" s="19"/>
      <c r="Q49" s="21"/>
      <c r="R49" s="13">
        <f>'[1]試合結果（女子）'!H48</f>
        <v>13</v>
      </c>
      <c r="S49" s="14" t="s">
        <v>4</v>
      </c>
      <c r="T49" s="13">
        <f>'[1]試合結果（女子）'!F48</f>
        <v>10</v>
      </c>
      <c r="U49" s="22"/>
      <c r="V49" s="17"/>
      <c r="W49" s="19"/>
      <c r="X49" s="13"/>
      <c r="Y49" s="16"/>
      <c r="Z49" s="15"/>
      <c r="AA49" s="13"/>
      <c r="AB49" s="17"/>
      <c r="AC49" s="18"/>
    </row>
    <row r="50" spans="1:30" ht="9" customHeight="1">
      <c r="A50" s="23"/>
      <c r="B50" s="92"/>
      <c r="C50" s="93"/>
      <c r="D50" s="93"/>
      <c r="E50" s="93"/>
      <c r="F50" s="93"/>
      <c r="G50" s="93"/>
      <c r="H50" s="94"/>
      <c r="I50" s="19"/>
      <c r="J50" s="13"/>
      <c r="K50" s="13"/>
      <c r="L50" s="14"/>
      <c r="M50" s="13"/>
      <c r="N50" s="13"/>
      <c r="O50" s="17"/>
      <c r="P50" s="19"/>
      <c r="Q50" s="13"/>
      <c r="R50" s="13"/>
      <c r="S50" s="14"/>
      <c r="T50" s="13"/>
      <c r="U50" s="13"/>
      <c r="V50" s="17"/>
      <c r="W50" s="19"/>
      <c r="X50" s="13"/>
      <c r="Y50" s="24"/>
      <c r="Z50" s="25"/>
      <c r="AA50" s="26"/>
      <c r="AB50" s="22"/>
      <c r="AC50" s="18"/>
    </row>
    <row r="51" spans="1:30" ht="9" customHeight="1">
      <c r="A51" s="6"/>
      <c r="B51" s="84" t="str">
        <f>IF(B53&lt;H53,"●","○")</f>
        <v>○</v>
      </c>
      <c r="C51" s="7"/>
      <c r="D51" s="7"/>
      <c r="E51" s="8"/>
      <c r="F51" s="7"/>
      <c r="G51" s="7"/>
      <c r="H51" s="85"/>
      <c r="I51" s="86"/>
      <c r="J51" s="87"/>
      <c r="K51" s="87"/>
      <c r="L51" s="87"/>
      <c r="M51" s="87"/>
      <c r="N51" s="87"/>
      <c r="O51" s="88"/>
      <c r="P51" s="84" t="str">
        <f>IF(P53&lt;V53,"●","○")</f>
        <v>○</v>
      </c>
      <c r="Q51" s="7"/>
      <c r="R51" s="7"/>
      <c r="S51" s="8"/>
      <c r="T51" s="7"/>
      <c r="U51" s="7"/>
      <c r="V51" s="85"/>
      <c r="W51" s="9"/>
      <c r="X51" s="8"/>
      <c r="Y51" s="10"/>
      <c r="Z51" s="9"/>
      <c r="AA51" s="7"/>
      <c r="AB51" s="11"/>
      <c r="AC51" s="18"/>
    </row>
    <row r="52" spans="1:30" ht="9" customHeight="1">
      <c r="A52" s="61" t="str">
        <f>[1]抽選結果!N28</f>
        <v>就実</v>
      </c>
      <c r="B52" s="71"/>
      <c r="C52" s="12"/>
      <c r="D52" s="13">
        <f>M46</f>
        <v>20</v>
      </c>
      <c r="E52" s="14" t="s">
        <v>4</v>
      </c>
      <c r="F52" s="13">
        <f>K46</f>
        <v>3</v>
      </c>
      <c r="G52" s="11"/>
      <c r="H52" s="63"/>
      <c r="I52" s="89"/>
      <c r="J52" s="90"/>
      <c r="K52" s="90"/>
      <c r="L52" s="90"/>
      <c r="M52" s="90"/>
      <c r="N52" s="90"/>
      <c r="O52" s="91"/>
      <c r="P52" s="71"/>
      <c r="Q52" s="12"/>
      <c r="R52" s="13">
        <f>'[1]試合結果（女子）'!F38</f>
        <v>14</v>
      </c>
      <c r="S52" s="14" t="s">
        <v>4</v>
      </c>
      <c r="T52" s="13">
        <f>'[1]試合結果（女子）'!H38</f>
        <v>14</v>
      </c>
      <c r="U52" s="11"/>
      <c r="V52" s="63"/>
      <c r="W52" s="15"/>
      <c r="X52" s="14"/>
      <c r="Y52" s="16"/>
      <c r="Z52" s="15"/>
      <c r="AA52" s="13"/>
      <c r="AB52" s="17"/>
      <c r="AC52" s="18" t="s">
        <v>5</v>
      </c>
      <c r="AD52" s="1">
        <f>B53+P53</f>
        <v>117</v>
      </c>
    </row>
    <row r="53" spans="1:30" ht="9" customHeight="1">
      <c r="A53" s="61"/>
      <c r="B53" s="61">
        <f>SUM(D52:D55)</f>
        <v>67</v>
      </c>
      <c r="C53" s="19"/>
      <c r="D53" s="13">
        <f>M47</f>
        <v>18</v>
      </c>
      <c r="E53" s="14" t="s">
        <v>4</v>
      </c>
      <c r="F53" s="13">
        <f>K47</f>
        <v>10</v>
      </c>
      <c r="G53" s="17"/>
      <c r="H53" s="61">
        <f>SUM(F52:F55)</f>
        <v>39</v>
      </c>
      <c r="I53" s="89"/>
      <c r="J53" s="90"/>
      <c r="K53" s="90"/>
      <c r="L53" s="90"/>
      <c r="M53" s="90"/>
      <c r="N53" s="90"/>
      <c r="O53" s="91"/>
      <c r="P53" s="61">
        <f>SUM(R52:R55)</f>
        <v>50</v>
      </c>
      <c r="Q53" s="19"/>
      <c r="R53" s="13">
        <f>'[1]試合結果（女子）'!F39</f>
        <v>17</v>
      </c>
      <c r="S53" s="14" t="s">
        <v>4</v>
      </c>
      <c r="T53" s="13">
        <f>'[1]試合結果（女子）'!H39</f>
        <v>7</v>
      </c>
      <c r="U53" s="17"/>
      <c r="V53" s="61">
        <f>SUM(T52:T55)</f>
        <v>41</v>
      </c>
      <c r="W53" s="83">
        <f>COUNTIF(B51:V51,"○")</f>
        <v>2</v>
      </c>
      <c r="X53" s="56" t="s">
        <v>4</v>
      </c>
      <c r="Y53" s="72">
        <f>COUNTIF(B51:V51,"●")</f>
        <v>0</v>
      </c>
      <c r="Z53" s="71" t="str">
        <f>RANK(W53,W47:W59)&amp;"位"</f>
        <v>1位</v>
      </c>
      <c r="AA53" s="56"/>
      <c r="AB53" s="63"/>
      <c r="AC53" s="18" t="s">
        <v>7</v>
      </c>
      <c r="AD53" s="1">
        <f>H53+V53</f>
        <v>80</v>
      </c>
    </row>
    <row r="54" spans="1:30" ht="9" customHeight="1">
      <c r="A54" s="61" t="str">
        <f>"("&amp;[1]抽選結果!O29&amp;")"</f>
        <v>(岡山県)</v>
      </c>
      <c r="B54" s="61"/>
      <c r="C54" s="19"/>
      <c r="D54" s="13">
        <f>M48</f>
        <v>13</v>
      </c>
      <c r="E54" s="14" t="s">
        <v>4</v>
      </c>
      <c r="F54" s="13">
        <f>K48</f>
        <v>13</v>
      </c>
      <c r="G54" s="17"/>
      <c r="H54" s="61"/>
      <c r="I54" s="89"/>
      <c r="J54" s="90"/>
      <c r="K54" s="90"/>
      <c r="L54" s="90"/>
      <c r="M54" s="90"/>
      <c r="N54" s="90"/>
      <c r="O54" s="91"/>
      <c r="P54" s="61"/>
      <c r="Q54" s="19"/>
      <c r="R54" s="13">
        <f>'[1]試合結果（女子）'!F40</f>
        <v>8</v>
      </c>
      <c r="S54" s="14" t="s">
        <v>4</v>
      </c>
      <c r="T54" s="13">
        <f>'[1]試合結果（女子）'!H40</f>
        <v>7</v>
      </c>
      <c r="U54" s="17"/>
      <c r="V54" s="61"/>
      <c r="W54" s="83"/>
      <c r="X54" s="56"/>
      <c r="Y54" s="72"/>
      <c r="Z54" s="71"/>
      <c r="AA54" s="56"/>
      <c r="AB54" s="63"/>
      <c r="AC54" s="18" t="s">
        <v>8</v>
      </c>
      <c r="AD54" s="1">
        <f>AD52/AD53</f>
        <v>1.4624999999999999</v>
      </c>
    </row>
    <row r="55" spans="1:30" ht="9" customHeight="1">
      <c r="A55" s="61"/>
      <c r="B55" s="19"/>
      <c r="C55" s="21"/>
      <c r="D55" s="13">
        <f>M49</f>
        <v>16</v>
      </c>
      <c r="E55" s="14" t="s">
        <v>4</v>
      </c>
      <c r="F55" s="13">
        <f>K49</f>
        <v>13</v>
      </c>
      <c r="G55" s="22"/>
      <c r="H55" s="17"/>
      <c r="I55" s="89"/>
      <c r="J55" s="90"/>
      <c r="K55" s="90"/>
      <c r="L55" s="90"/>
      <c r="M55" s="90"/>
      <c r="N55" s="90"/>
      <c r="O55" s="91"/>
      <c r="P55" s="19"/>
      <c r="Q55" s="21"/>
      <c r="R55" s="13">
        <f>'[1]試合結果（女子）'!F41</f>
        <v>11</v>
      </c>
      <c r="S55" s="14" t="s">
        <v>4</v>
      </c>
      <c r="T55" s="13">
        <f>'[1]試合結果（女子）'!H41</f>
        <v>13</v>
      </c>
      <c r="U55" s="22"/>
      <c r="V55" s="17"/>
      <c r="W55" s="19"/>
      <c r="X55" s="13"/>
      <c r="Y55" s="16"/>
      <c r="Z55" s="15"/>
      <c r="AA55" s="13"/>
      <c r="AB55" s="17"/>
      <c r="AC55" s="18"/>
    </row>
    <row r="56" spans="1:30" ht="9" customHeight="1">
      <c r="A56" s="27"/>
      <c r="B56" s="19"/>
      <c r="C56" s="13"/>
      <c r="D56" s="13"/>
      <c r="E56" s="14"/>
      <c r="F56" s="13"/>
      <c r="G56" s="13"/>
      <c r="H56" s="17"/>
      <c r="I56" s="92"/>
      <c r="J56" s="93"/>
      <c r="K56" s="93"/>
      <c r="L56" s="93"/>
      <c r="M56" s="93"/>
      <c r="N56" s="93"/>
      <c r="O56" s="94"/>
      <c r="P56" s="19"/>
      <c r="Q56" s="13"/>
      <c r="R56" s="13"/>
      <c r="S56" s="14"/>
      <c r="T56" s="13"/>
      <c r="U56" s="13"/>
      <c r="V56" s="17"/>
      <c r="W56" s="19"/>
      <c r="X56" s="13"/>
      <c r="Y56" s="24"/>
      <c r="Z56" s="25"/>
      <c r="AA56" s="26"/>
      <c r="AB56" s="22"/>
      <c r="AC56" s="18"/>
    </row>
    <row r="57" spans="1:30" ht="9" customHeight="1">
      <c r="A57" s="6"/>
      <c r="B57" s="84" t="str">
        <f>IF(B59&lt;H59,"●","○")</f>
        <v>○</v>
      </c>
      <c r="C57" s="7"/>
      <c r="D57" s="7"/>
      <c r="E57" s="8"/>
      <c r="F57" s="7"/>
      <c r="G57" s="7"/>
      <c r="H57" s="85"/>
      <c r="I57" s="84" t="str">
        <f>IF(I59&lt;O59,"●","○")</f>
        <v>●</v>
      </c>
      <c r="J57" s="7"/>
      <c r="K57" s="7"/>
      <c r="L57" s="8"/>
      <c r="M57" s="7"/>
      <c r="N57" s="7"/>
      <c r="O57" s="85"/>
      <c r="P57" s="86"/>
      <c r="Q57" s="87"/>
      <c r="R57" s="87"/>
      <c r="S57" s="87"/>
      <c r="T57" s="87"/>
      <c r="U57" s="87"/>
      <c r="V57" s="88"/>
      <c r="W57" s="9"/>
      <c r="X57" s="8"/>
      <c r="Y57" s="10"/>
      <c r="Z57" s="9"/>
      <c r="AA57" s="7"/>
      <c r="AB57" s="11"/>
      <c r="AC57" s="18"/>
    </row>
    <row r="58" spans="1:30" ht="9" customHeight="1">
      <c r="A58" s="61" t="str">
        <f>[1]抽選結果!N32</f>
        <v>高千帆</v>
      </c>
      <c r="B58" s="71"/>
      <c r="C58" s="12"/>
      <c r="D58" s="13">
        <f>T46</f>
        <v>23</v>
      </c>
      <c r="E58" s="14" t="s">
        <v>4</v>
      </c>
      <c r="F58" s="13">
        <f>R46</f>
        <v>15</v>
      </c>
      <c r="G58" s="11"/>
      <c r="H58" s="63"/>
      <c r="I58" s="71"/>
      <c r="J58" s="12"/>
      <c r="K58" s="13">
        <f>T52</f>
        <v>14</v>
      </c>
      <c r="L58" s="14" t="s">
        <v>4</v>
      </c>
      <c r="M58" s="13">
        <f>R52</f>
        <v>14</v>
      </c>
      <c r="N58" s="11"/>
      <c r="O58" s="63"/>
      <c r="P58" s="89"/>
      <c r="Q58" s="90"/>
      <c r="R58" s="90"/>
      <c r="S58" s="90"/>
      <c r="T58" s="90"/>
      <c r="U58" s="90"/>
      <c r="V58" s="91"/>
      <c r="W58" s="15"/>
      <c r="X58" s="14"/>
      <c r="Y58" s="16"/>
      <c r="Z58" s="15"/>
      <c r="AA58" s="13"/>
      <c r="AB58" s="17"/>
      <c r="AC58" s="18" t="s">
        <v>5</v>
      </c>
      <c r="AD58" s="1">
        <f>B59+I59</f>
        <v>106</v>
      </c>
    </row>
    <row r="59" spans="1:30" ht="9" customHeight="1">
      <c r="A59" s="61"/>
      <c r="B59" s="61">
        <f>SUM(D58:D61)</f>
        <v>65</v>
      </c>
      <c r="C59" s="19"/>
      <c r="D59" s="13">
        <f>T47</f>
        <v>24</v>
      </c>
      <c r="E59" s="14" t="s">
        <v>4</v>
      </c>
      <c r="F59" s="13">
        <f>R47</f>
        <v>11</v>
      </c>
      <c r="G59" s="17"/>
      <c r="H59" s="61">
        <f>SUM(F58:F61)</f>
        <v>61</v>
      </c>
      <c r="I59" s="61">
        <f>SUM(K58:K61)</f>
        <v>41</v>
      </c>
      <c r="J59" s="19"/>
      <c r="K59" s="13">
        <f>T53</f>
        <v>7</v>
      </c>
      <c r="L59" s="14" t="s">
        <v>4</v>
      </c>
      <c r="M59" s="13">
        <f>R53</f>
        <v>17</v>
      </c>
      <c r="N59" s="17"/>
      <c r="O59" s="61">
        <f>SUM(M58:M61)</f>
        <v>50</v>
      </c>
      <c r="P59" s="89"/>
      <c r="Q59" s="90"/>
      <c r="R59" s="90"/>
      <c r="S59" s="90"/>
      <c r="T59" s="90"/>
      <c r="U59" s="90"/>
      <c r="V59" s="91"/>
      <c r="W59" s="83">
        <f>COUNTIF(B57:V57,"○")</f>
        <v>1</v>
      </c>
      <c r="X59" s="56" t="s">
        <v>4</v>
      </c>
      <c r="Y59" s="72">
        <f>COUNTIF(B57:V57,"●")</f>
        <v>1</v>
      </c>
      <c r="Z59" s="71" t="str">
        <f>RANK(W59,W47:W59)&amp;"位"</f>
        <v>2位</v>
      </c>
      <c r="AA59" s="56"/>
      <c r="AB59" s="63"/>
      <c r="AC59" s="18" t="s">
        <v>7</v>
      </c>
      <c r="AD59" s="1">
        <f>H59+O59</f>
        <v>111</v>
      </c>
    </row>
    <row r="60" spans="1:30" ht="9" customHeight="1">
      <c r="A60" s="61" t="str">
        <f>"("&amp;[1]抽選結果!O33&amp;")"</f>
        <v>(山口県)</v>
      </c>
      <c r="B60" s="61"/>
      <c r="C60" s="19"/>
      <c r="D60" s="13">
        <f>T48</f>
        <v>8</v>
      </c>
      <c r="E60" s="14" t="s">
        <v>4</v>
      </c>
      <c r="F60" s="13">
        <f>R48</f>
        <v>22</v>
      </c>
      <c r="G60" s="17"/>
      <c r="H60" s="61"/>
      <c r="I60" s="61"/>
      <c r="J60" s="19"/>
      <c r="K60" s="13">
        <f>T54</f>
        <v>7</v>
      </c>
      <c r="L60" s="14" t="s">
        <v>4</v>
      </c>
      <c r="M60" s="13">
        <f>R54</f>
        <v>8</v>
      </c>
      <c r="N60" s="17"/>
      <c r="O60" s="61"/>
      <c r="P60" s="89"/>
      <c r="Q60" s="90"/>
      <c r="R60" s="90"/>
      <c r="S60" s="90"/>
      <c r="T60" s="90"/>
      <c r="U60" s="90"/>
      <c r="V60" s="91"/>
      <c r="W60" s="83"/>
      <c r="X60" s="56"/>
      <c r="Y60" s="72"/>
      <c r="Z60" s="71"/>
      <c r="AA60" s="56"/>
      <c r="AB60" s="63"/>
      <c r="AC60" s="18" t="s">
        <v>8</v>
      </c>
      <c r="AD60" s="18">
        <f>AD58/AD59</f>
        <v>0.95495495495495497</v>
      </c>
    </row>
    <row r="61" spans="1:30" ht="9" customHeight="1">
      <c r="A61" s="61"/>
      <c r="B61" s="19"/>
      <c r="C61" s="21"/>
      <c r="D61" s="13">
        <f>T49</f>
        <v>10</v>
      </c>
      <c r="E61" s="14" t="s">
        <v>4</v>
      </c>
      <c r="F61" s="13">
        <f>R49</f>
        <v>13</v>
      </c>
      <c r="G61" s="22"/>
      <c r="H61" s="17"/>
      <c r="I61" s="19"/>
      <c r="J61" s="21"/>
      <c r="K61" s="13">
        <f>T55</f>
        <v>13</v>
      </c>
      <c r="L61" s="14" t="s">
        <v>4</v>
      </c>
      <c r="M61" s="13">
        <f>R55</f>
        <v>11</v>
      </c>
      <c r="N61" s="22"/>
      <c r="O61" s="17"/>
      <c r="P61" s="89"/>
      <c r="Q61" s="90"/>
      <c r="R61" s="90"/>
      <c r="S61" s="90"/>
      <c r="T61" s="90"/>
      <c r="U61" s="90"/>
      <c r="V61" s="91"/>
      <c r="W61" s="15"/>
      <c r="X61" s="14"/>
      <c r="Y61" s="28"/>
      <c r="Z61" s="15"/>
      <c r="AA61" s="13"/>
      <c r="AB61" s="17"/>
    </row>
    <row r="62" spans="1:30" ht="9" customHeight="1">
      <c r="A62" s="27"/>
      <c r="B62" s="21"/>
      <c r="C62" s="26"/>
      <c r="D62" s="26"/>
      <c r="E62" s="29"/>
      <c r="F62" s="26"/>
      <c r="G62" s="26"/>
      <c r="H62" s="22"/>
      <c r="I62" s="21"/>
      <c r="J62" s="26"/>
      <c r="K62" s="26"/>
      <c r="L62" s="29"/>
      <c r="M62" s="26"/>
      <c r="N62" s="26"/>
      <c r="O62" s="22"/>
      <c r="P62" s="92"/>
      <c r="Q62" s="93"/>
      <c r="R62" s="93"/>
      <c r="S62" s="93"/>
      <c r="T62" s="93"/>
      <c r="U62" s="93"/>
      <c r="V62" s="94"/>
      <c r="W62" s="25"/>
      <c r="X62" s="29"/>
      <c r="Y62" s="30"/>
      <c r="Z62" s="25"/>
      <c r="AA62" s="26"/>
      <c r="AB62" s="22"/>
    </row>
    <row r="63" spans="1:30" ht="9" customHeight="1">
      <c r="Y63" s="31"/>
    </row>
    <row r="64" spans="1:30" ht="11.25" customHeight="1">
      <c r="A64" s="4" t="s">
        <v>14</v>
      </c>
      <c r="B64" s="99" t="str">
        <f>A66</f>
        <v>後藤ヶ丘</v>
      </c>
      <c r="C64" s="100"/>
      <c r="D64" s="100"/>
      <c r="E64" s="96" t="str">
        <f>A68</f>
        <v>(鳥取県)</v>
      </c>
      <c r="F64" s="96"/>
      <c r="G64" s="96"/>
      <c r="H64" s="5"/>
      <c r="I64" s="99" t="str">
        <f>A72</f>
        <v>国泰寺</v>
      </c>
      <c r="J64" s="100"/>
      <c r="K64" s="100"/>
      <c r="L64" s="96" t="str">
        <f>A74</f>
        <v>(広島県)</v>
      </c>
      <c r="M64" s="96"/>
      <c r="N64" s="96"/>
      <c r="O64" s="5"/>
      <c r="P64" s="99" t="str">
        <f>A78</f>
        <v>長船</v>
      </c>
      <c r="Q64" s="100"/>
      <c r="R64" s="100"/>
      <c r="S64" s="96" t="str">
        <f>A80</f>
        <v>(岡山県)</v>
      </c>
      <c r="T64" s="96"/>
      <c r="U64" s="96"/>
      <c r="V64" s="5"/>
      <c r="W64" s="95" t="s">
        <v>2</v>
      </c>
      <c r="X64" s="96"/>
      <c r="Y64" s="97"/>
      <c r="Z64" s="95" t="s">
        <v>3</v>
      </c>
      <c r="AA64" s="96"/>
      <c r="AB64" s="97"/>
    </row>
    <row r="65" spans="1:30" ht="9" customHeight="1">
      <c r="A65" s="6"/>
      <c r="B65" s="86"/>
      <c r="C65" s="87"/>
      <c r="D65" s="87"/>
      <c r="E65" s="87"/>
      <c r="F65" s="87"/>
      <c r="G65" s="87"/>
      <c r="H65" s="88"/>
      <c r="I65" s="84" t="str">
        <f>IF(I67&lt;O67,"●","○")</f>
        <v>●</v>
      </c>
      <c r="J65" s="7"/>
      <c r="K65" s="7"/>
      <c r="L65" s="8"/>
      <c r="M65" s="7"/>
      <c r="N65" s="7"/>
      <c r="O65" s="85"/>
      <c r="P65" s="84" t="str">
        <f>IF(P67&lt;V67,"●","○")</f>
        <v>○</v>
      </c>
      <c r="Q65" s="7"/>
      <c r="R65" s="7"/>
      <c r="S65" s="8"/>
      <c r="T65" s="7"/>
      <c r="U65" s="7"/>
      <c r="V65" s="85"/>
      <c r="W65" s="9"/>
      <c r="X65" s="8"/>
      <c r="Y65" s="10"/>
      <c r="Z65" s="9"/>
      <c r="AA65" s="7"/>
      <c r="AB65" s="11"/>
    </row>
    <row r="66" spans="1:30" ht="9" customHeight="1">
      <c r="A66" s="61" t="str">
        <f>[1]抽選結果!T24</f>
        <v>後藤ヶ丘</v>
      </c>
      <c r="B66" s="89"/>
      <c r="C66" s="90"/>
      <c r="D66" s="90"/>
      <c r="E66" s="90"/>
      <c r="F66" s="90"/>
      <c r="G66" s="90"/>
      <c r="H66" s="91"/>
      <c r="I66" s="71"/>
      <c r="J66" s="12"/>
      <c r="K66" s="13">
        <f>'[1]試合結果（女子）'!R31</f>
        <v>8</v>
      </c>
      <c r="L66" s="14" t="s">
        <v>4</v>
      </c>
      <c r="M66" s="13">
        <f>'[1]試合結果（女子）'!T31</f>
        <v>15</v>
      </c>
      <c r="N66" s="11"/>
      <c r="O66" s="63"/>
      <c r="P66" s="71"/>
      <c r="Q66" s="12"/>
      <c r="R66" s="13">
        <f>'[1]試合結果（女子）'!T45</f>
        <v>16</v>
      </c>
      <c r="S66" s="14" t="s">
        <v>4</v>
      </c>
      <c r="T66" s="13">
        <f>'[1]試合結果（女子）'!R45</f>
        <v>11</v>
      </c>
      <c r="U66" s="11"/>
      <c r="V66" s="63"/>
      <c r="W66" s="15"/>
      <c r="X66" s="14"/>
      <c r="Y66" s="16"/>
      <c r="Z66" s="15"/>
      <c r="AA66" s="13"/>
      <c r="AB66" s="17"/>
      <c r="AC66" s="18" t="s">
        <v>5</v>
      </c>
      <c r="AD66" s="1">
        <f>I67+P67</f>
        <v>111</v>
      </c>
    </row>
    <row r="67" spans="1:30" ht="9" customHeight="1">
      <c r="A67" s="61"/>
      <c r="B67" s="89"/>
      <c r="C67" s="90"/>
      <c r="D67" s="90"/>
      <c r="E67" s="90"/>
      <c r="F67" s="90"/>
      <c r="G67" s="90"/>
      <c r="H67" s="91"/>
      <c r="I67" s="61">
        <f>SUM(K66:K69)</f>
        <v>52</v>
      </c>
      <c r="J67" s="19"/>
      <c r="K67" s="13">
        <f>'[1]試合結果（女子）'!R32</f>
        <v>12</v>
      </c>
      <c r="L67" s="14" t="s">
        <v>4</v>
      </c>
      <c r="M67" s="13">
        <f>'[1]試合結果（女子）'!T32</f>
        <v>21</v>
      </c>
      <c r="N67" s="17"/>
      <c r="O67" s="61">
        <f>SUM(M66:M69)</f>
        <v>71</v>
      </c>
      <c r="P67" s="61">
        <f>SUM(R66:R69)</f>
        <v>59</v>
      </c>
      <c r="Q67" s="19"/>
      <c r="R67" s="13">
        <f>'[1]試合結果（女子）'!T46</f>
        <v>19</v>
      </c>
      <c r="S67" s="14" t="s">
        <v>4</v>
      </c>
      <c r="T67" s="13">
        <f>'[1]試合結果（女子）'!R46</f>
        <v>6</v>
      </c>
      <c r="U67" s="17"/>
      <c r="V67" s="61">
        <f>SUM(T66:T69)</f>
        <v>41</v>
      </c>
      <c r="W67" s="83">
        <f>COUNTIF(B65:V65,"○")</f>
        <v>1</v>
      </c>
      <c r="X67" s="56" t="s">
        <v>4</v>
      </c>
      <c r="Y67" s="98">
        <f>COUNTIF(B65:V65,"●")</f>
        <v>1</v>
      </c>
      <c r="Z67" s="71" t="str">
        <f>RANK(W67,W67:W80)&amp;"位"</f>
        <v>2位</v>
      </c>
      <c r="AA67" s="56"/>
      <c r="AB67" s="63"/>
      <c r="AC67" s="18" t="s">
        <v>7</v>
      </c>
      <c r="AD67" s="1">
        <f>O67+V67</f>
        <v>112</v>
      </c>
    </row>
    <row r="68" spans="1:30" ht="9" customHeight="1">
      <c r="A68" s="61" t="str">
        <f>"("&amp;[1]抽選結果!U25&amp;")"</f>
        <v>(鳥取県)</v>
      </c>
      <c r="B68" s="89"/>
      <c r="C68" s="90"/>
      <c r="D68" s="90"/>
      <c r="E68" s="90"/>
      <c r="F68" s="90"/>
      <c r="G68" s="90"/>
      <c r="H68" s="91"/>
      <c r="I68" s="61"/>
      <c r="J68" s="19"/>
      <c r="K68" s="13">
        <f>'[1]試合結果（女子）'!R33</f>
        <v>11</v>
      </c>
      <c r="L68" s="14" t="s">
        <v>4</v>
      </c>
      <c r="M68" s="13">
        <f>'[1]試合結果（女子）'!T33</f>
        <v>21</v>
      </c>
      <c r="N68" s="17"/>
      <c r="O68" s="61"/>
      <c r="P68" s="61"/>
      <c r="Q68" s="19"/>
      <c r="R68" s="13">
        <f>'[1]試合結果（女子）'!T47</f>
        <v>12</v>
      </c>
      <c r="S68" s="14" t="s">
        <v>4</v>
      </c>
      <c r="T68" s="13">
        <f>'[1]試合結果（女子）'!R47</f>
        <v>14</v>
      </c>
      <c r="U68" s="17"/>
      <c r="V68" s="61"/>
      <c r="W68" s="83"/>
      <c r="X68" s="56"/>
      <c r="Y68" s="98"/>
      <c r="Z68" s="71"/>
      <c r="AA68" s="56"/>
      <c r="AB68" s="63"/>
      <c r="AC68" s="18" t="s">
        <v>8</v>
      </c>
      <c r="AD68" s="1">
        <f>AD66/AD67</f>
        <v>0.9910714285714286</v>
      </c>
    </row>
    <row r="69" spans="1:30" ht="9" customHeight="1">
      <c r="A69" s="61"/>
      <c r="B69" s="89"/>
      <c r="C69" s="90"/>
      <c r="D69" s="90"/>
      <c r="E69" s="90"/>
      <c r="F69" s="90"/>
      <c r="G69" s="90"/>
      <c r="H69" s="91"/>
      <c r="I69" s="19"/>
      <c r="J69" s="21"/>
      <c r="K69" s="13">
        <f>'[1]試合結果（女子）'!R34</f>
        <v>21</v>
      </c>
      <c r="L69" s="14" t="s">
        <v>4</v>
      </c>
      <c r="M69" s="13">
        <f>'[1]試合結果（女子）'!T34</f>
        <v>14</v>
      </c>
      <c r="N69" s="22"/>
      <c r="O69" s="17"/>
      <c r="P69" s="19"/>
      <c r="Q69" s="21"/>
      <c r="R69" s="13">
        <f>'[1]試合結果（女子）'!T48</f>
        <v>12</v>
      </c>
      <c r="S69" s="14" t="s">
        <v>4</v>
      </c>
      <c r="T69" s="13">
        <f>'[1]試合結果（女子）'!R48</f>
        <v>10</v>
      </c>
      <c r="U69" s="22"/>
      <c r="V69" s="17"/>
      <c r="W69" s="19"/>
      <c r="X69" s="13"/>
      <c r="Y69" s="16"/>
      <c r="Z69" s="15"/>
      <c r="AA69" s="13"/>
      <c r="AB69" s="17"/>
      <c r="AC69" s="18"/>
    </row>
    <row r="70" spans="1:30" ht="9" customHeight="1">
      <c r="A70" s="23"/>
      <c r="B70" s="92"/>
      <c r="C70" s="93"/>
      <c r="D70" s="93"/>
      <c r="E70" s="93"/>
      <c r="F70" s="93"/>
      <c r="G70" s="93"/>
      <c r="H70" s="94"/>
      <c r="I70" s="19"/>
      <c r="J70" s="13"/>
      <c r="K70" s="13"/>
      <c r="L70" s="14"/>
      <c r="M70" s="13"/>
      <c r="N70" s="13"/>
      <c r="O70" s="17"/>
      <c r="P70" s="19"/>
      <c r="Q70" s="13"/>
      <c r="R70" s="13"/>
      <c r="S70" s="14"/>
      <c r="T70" s="13"/>
      <c r="U70" s="13"/>
      <c r="V70" s="17"/>
      <c r="W70" s="19"/>
      <c r="X70" s="13"/>
      <c r="Y70" s="24"/>
      <c r="Z70" s="25"/>
      <c r="AA70" s="26"/>
      <c r="AB70" s="22"/>
      <c r="AC70" s="18"/>
    </row>
    <row r="71" spans="1:30" ht="9" customHeight="1">
      <c r="A71" s="6"/>
      <c r="B71" s="84" t="str">
        <f>IF(B73&lt;H73,"●","○")</f>
        <v>○</v>
      </c>
      <c r="C71" s="7"/>
      <c r="D71" s="7"/>
      <c r="E71" s="8"/>
      <c r="F71" s="7"/>
      <c r="G71" s="7"/>
      <c r="H71" s="85"/>
      <c r="I71" s="86"/>
      <c r="J71" s="87"/>
      <c r="K71" s="87"/>
      <c r="L71" s="87"/>
      <c r="M71" s="87"/>
      <c r="N71" s="87"/>
      <c r="O71" s="88"/>
      <c r="P71" s="84" t="str">
        <f>IF(P73&lt;V73,"●","○")</f>
        <v>○</v>
      </c>
      <c r="Q71" s="7"/>
      <c r="R71" s="7"/>
      <c r="S71" s="8"/>
      <c r="T71" s="7"/>
      <c r="U71" s="7"/>
      <c r="V71" s="85"/>
      <c r="W71" s="9"/>
      <c r="X71" s="8"/>
      <c r="Y71" s="10"/>
      <c r="Z71" s="9"/>
      <c r="AA71" s="7"/>
      <c r="AB71" s="11"/>
      <c r="AC71" s="18"/>
    </row>
    <row r="72" spans="1:30" ht="9" customHeight="1">
      <c r="A72" s="61" t="str">
        <f>[1]抽選結果!T28</f>
        <v>国泰寺</v>
      </c>
      <c r="B72" s="71"/>
      <c r="C72" s="12"/>
      <c r="D72" s="13">
        <f>M66</f>
        <v>15</v>
      </c>
      <c r="E72" s="14" t="s">
        <v>4</v>
      </c>
      <c r="F72" s="13">
        <f>K66</f>
        <v>8</v>
      </c>
      <c r="G72" s="11"/>
      <c r="H72" s="63"/>
      <c r="I72" s="89"/>
      <c r="J72" s="90"/>
      <c r="K72" s="90"/>
      <c r="L72" s="90"/>
      <c r="M72" s="90"/>
      <c r="N72" s="90"/>
      <c r="O72" s="91"/>
      <c r="P72" s="71"/>
      <c r="Q72" s="12"/>
      <c r="R72" s="13">
        <f>'[1]試合結果（女子）'!R38</f>
        <v>16</v>
      </c>
      <c r="S72" s="14" t="s">
        <v>4</v>
      </c>
      <c r="T72" s="13">
        <f>'[1]試合結果（女子）'!T38</f>
        <v>5</v>
      </c>
      <c r="U72" s="11"/>
      <c r="V72" s="63"/>
      <c r="W72" s="15"/>
      <c r="X72" s="14"/>
      <c r="Y72" s="16"/>
      <c r="Z72" s="15"/>
      <c r="AA72" s="13"/>
      <c r="AB72" s="17"/>
      <c r="AC72" s="18" t="s">
        <v>5</v>
      </c>
      <c r="AD72" s="1">
        <f>B73+P73</f>
        <v>135</v>
      </c>
    </row>
    <row r="73" spans="1:30" ht="9" customHeight="1">
      <c r="A73" s="61"/>
      <c r="B73" s="61">
        <f>SUM(D72:D75)</f>
        <v>71</v>
      </c>
      <c r="C73" s="19"/>
      <c r="D73" s="13">
        <f>M67</f>
        <v>21</v>
      </c>
      <c r="E73" s="14" t="s">
        <v>4</v>
      </c>
      <c r="F73" s="13">
        <f>K67</f>
        <v>12</v>
      </c>
      <c r="G73" s="17"/>
      <c r="H73" s="61">
        <f>SUM(F72:F75)</f>
        <v>52</v>
      </c>
      <c r="I73" s="89"/>
      <c r="J73" s="90"/>
      <c r="K73" s="90"/>
      <c r="L73" s="90"/>
      <c r="M73" s="90"/>
      <c r="N73" s="90"/>
      <c r="O73" s="91"/>
      <c r="P73" s="61">
        <f>SUM(R72:R75)</f>
        <v>64</v>
      </c>
      <c r="Q73" s="19"/>
      <c r="R73" s="13">
        <f>'[1]試合結果（女子）'!R39</f>
        <v>26</v>
      </c>
      <c r="S73" s="14" t="s">
        <v>4</v>
      </c>
      <c r="T73" s="13">
        <f>'[1]試合結果（女子）'!T39</f>
        <v>10</v>
      </c>
      <c r="U73" s="17"/>
      <c r="V73" s="61">
        <f>SUM(T72:T75)</f>
        <v>45</v>
      </c>
      <c r="W73" s="83">
        <f>COUNTIF(B71:V71,"○")</f>
        <v>2</v>
      </c>
      <c r="X73" s="56" t="s">
        <v>4</v>
      </c>
      <c r="Y73" s="72">
        <f>COUNTIF(B71:V71,"●")</f>
        <v>0</v>
      </c>
      <c r="Z73" s="71" t="str">
        <f>RANK(W73,W67:W79)&amp;"位"</f>
        <v>1位</v>
      </c>
      <c r="AA73" s="56"/>
      <c r="AB73" s="63"/>
      <c r="AC73" s="18" t="s">
        <v>7</v>
      </c>
      <c r="AD73" s="1">
        <f>H73+V73</f>
        <v>97</v>
      </c>
    </row>
    <row r="74" spans="1:30" ht="9" customHeight="1">
      <c r="A74" s="61" t="str">
        <f>"("&amp;[1]抽選結果!U29&amp;")"</f>
        <v>(広島県)</v>
      </c>
      <c r="B74" s="61"/>
      <c r="C74" s="19"/>
      <c r="D74" s="13">
        <f>M68</f>
        <v>21</v>
      </c>
      <c r="E74" s="14" t="s">
        <v>4</v>
      </c>
      <c r="F74" s="13">
        <f>K68</f>
        <v>11</v>
      </c>
      <c r="G74" s="17"/>
      <c r="H74" s="61"/>
      <c r="I74" s="89"/>
      <c r="J74" s="90"/>
      <c r="K74" s="90"/>
      <c r="L74" s="90"/>
      <c r="M74" s="90"/>
      <c r="N74" s="90"/>
      <c r="O74" s="91"/>
      <c r="P74" s="61"/>
      <c r="Q74" s="19"/>
      <c r="R74" s="13">
        <f>'[1]試合結果（女子）'!R40</f>
        <v>10</v>
      </c>
      <c r="S74" s="14" t="s">
        <v>4</v>
      </c>
      <c r="T74" s="13">
        <f>'[1]試合結果（女子）'!T40</f>
        <v>12</v>
      </c>
      <c r="U74" s="17"/>
      <c r="V74" s="61"/>
      <c r="W74" s="83"/>
      <c r="X74" s="56"/>
      <c r="Y74" s="72"/>
      <c r="Z74" s="71"/>
      <c r="AA74" s="56"/>
      <c r="AB74" s="63"/>
      <c r="AC74" s="18" t="s">
        <v>8</v>
      </c>
      <c r="AD74" s="1">
        <f>AD72/AD73</f>
        <v>1.3917525773195876</v>
      </c>
    </row>
    <row r="75" spans="1:30" ht="9" customHeight="1">
      <c r="A75" s="61"/>
      <c r="B75" s="19"/>
      <c r="C75" s="21"/>
      <c r="D75" s="13">
        <f>M69</f>
        <v>14</v>
      </c>
      <c r="E75" s="14" t="s">
        <v>4</v>
      </c>
      <c r="F75" s="13">
        <f>K69</f>
        <v>21</v>
      </c>
      <c r="G75" s="22"/>
      <c r="H75" s="17"/>
      <c r="I75" s="89"/>
      <c r="J75" s="90"/>
      <c r="K75" s="90"/>
      <c r="L75" s="90"/>
      <c r="M75" s="90"/>
      <c r="N75" s="90"/>
      <c r="O75" s="91"/>
      <c r="P75" s="19"/>
      <c r="Q75" s="21"/>
      <c r="R75" s="13">
        <f>'[1]試合結果（女子）'!R41</f>
        <v>12</v>
      </c>
      <c r="S75" s="14" t="s">
        <v>4</v>
      </c>
      <c r="T75" s="13">
        <f>'[1]試合結果（女子）'!T41</f>
        <v>18</v>
      </c>
      <c r="U75" s="22"/>
      <c r="V75" s="17"/>
      <c r="W75" s="19"/>
      <c r="X75" s="13"/>
      <c r="Y75" s="16"/>
      <c r="Z75" s="15"/>
      <c r="AA75" s="13"/>
      <c r="AB75" s="17"/>
      <c r="AC75" s="18"/>
    </row>
    <row r="76" spans="1:30" ht="9" customHeight="1">
      <c r="A76" s="27"/>
      <c r="B76" s="19"/>
      <c r="C76" s="13"/>
      <c r="D76" s="13"/>
      <c r="E76" s="14"/>
      <c r="F76" s="13"/>
      <c r="G76" s="13"/>
      <c r="H76" s="17"/>
      <c r="I76" s="92"/>
      <c r="J76" s="93"/>
      <c r="K76" s="93"/>
      <c r="L76" s="93"/>
      <c r="M76" s="93"/>
      <c r="N76" s="93"/>
      <c r="O76" s="94"/>
      <c r="P76" s="19"/>
      <c r="Q76" s="13"/>
      <c r="R76" s="13"/>
      <c r="S76" s="14"/>
      <c r="T76" s="13"/>
      <c r="U76" s="13"/>
      <c r="V76" s="17"/>
      <c r="W76" s="19"/>
      <c r="X76" s="13"/>
      <c r="Y76" s="24"/>
      <c r="Z76" s="25"/>
      <c r="AA76" s="26"/>
      <c r="AB76" s="22"/>
      <c r="AC76" s="18"/>
    </row>
    <row r="77" spans="1:30" ht="9" customHeight="1">
      <c r="A77" s="6"/>
      <c r="B77" s="84" t="str">
        <f>IF(B79&lt;H79,"●","○")</f>
        <v>●</v>
      </c>
      <c r="C77" s="7"/>
      <c r="D77" s="7"/>
      <c r="E77" s="8"/>
      <c r="F77" s="7"/>
      <c r="G77" s="7"/>
      <c r="H77" s="85"/>
      <c r="I77" s="84" t="str">
        <f>IF(I79&lt;O79,"●","○")</f>
        <v>●</v>
      </c>
      <c r="J77" s="7"/>
      <c r="K77" s="7"/>
      <c r="L77" s="8"/>
      <c r="M77" s="7"/>
      <c r="N77" s="7"/>
      <c r="O77" s="85"/>
      <c r="P77" s="86"/>
      <c r="Q77" s="87"/>
      <c r="R77" s="87"/>
      <c r="S77" s="87"/>
      <c r="T77" s="87"/>
      <c r="U77" s="87"/>
      <c r="V77" s="88"/>
      <c r="W77" s="9"/>
      <c r="X77" s="8"/>
      <c r="Y77" s="10"/>
      <c r="Z77" s="9"/>
      <c r="AA77" s="7"/>
      <c r="AB77" s="11"/>
      <c r="AC77" s="18"/>
    </row>
    <row r="78" spans="1:30" ht="9" customHeight="1">
      <c r="A78" s="61" t="str">
        <f>[1]抽選結果!T32</f>
        <v>長船</v>
      </c>
      <c r="B78" s="71"/>
      <c r="C78" s="12"/>
      <c r="D78" s="13">
        <f>T66</f>
        <v>11</v>
      </c>
      <c r="E78" s="14" t="s">
        <v>4</v>
      </c>
      <c r="F78" s="13">
        <f>R66</f>
        <v>16</v>
      </c>
      <c r="G78" s="11"/>
      <c r="H78" s="63"/>
      <c r="I78" s="71"/>
      <c r="J78" s="12"/>
      <c r="K78" s="13">
        <f>T72</f>
        <v>5</v>
      </c>
      <c r="L78" s="14" t="s">
        <v>4</v>
      </c>
      <c r="M78" s="13">
        <f>R72</f>
        <v>16</v>
      </c>
      <c r="N78" s="11"/>
      <c r="O78" s="63"/>
      <c r="P78" s="89"/>
      <c r="Q78" s="90"/>
      <c r="R78" s="90"/>
      <c r="S78" s="90"/>
      <c r="T78" s="90"/>
      <c r="U78" s="90"/>
      <c r="V78" s="91"/>
      <c r="W78" s="15"/>
      <c r="X78" s="14"/>
      <c r="Y78" s="16"/>
      <c r="Z78" s="15"/>
      <c r="AA78" s="13"/>
      <c r="AB78" s="17"/>
      <c r="AC78" s="18" t="s">
        <v>5</v>
      </c>
      <c r="AD78" s="1">
        <f>B79+I79</f>
        <v>86</v>
      </c>
    </row>
    <row r="79" spans="1:30" ht="9" customHeight="1">
      <c r="A79" s="61"/>
      <c r="B79" s="61">
        <f>SUM(D78:D81)</f>
        <v>41</v>
      </c>
      <c r="C79" s="19"/>
      <c r="D79" s="13">
        <f>T67</f>
        <v>6</v>
      </c>
      <c r="E79" s="14" t="s">
        <v>4</v>
      </c>
      <c r="F79" s="13">
        <f>R67</f>
        <v>19</v>
      </c>
      <c r="G79" s="17"/>
      <c r="H79" s="61">
        <f>SUM(F78:F81)</f>
        <v>59</v>
      </c>
      <c r="I79" s="61">
        <f>SUM(K78:K81)</f>
        <v>45</v>
      </c>
      <c r="J79" s="19"/>
      <c r="K79" s="13">
        <f>T73</f>
        <v>10</v>
      </c>
      <c r="L79" s="14" t="s">
        <v>4</v>
      </c>
      <c r="M79" s="13">
        <f>R73</f>
        <v>26</v>
      </c>
      <c r="N79" s="17"/>
      <c r="O79" s="61">
        <f>SUM(M78:M81)</f>
        <v>64</v>
      </c>
      <c r="P79" s="89"/>
      <c r="Q79" s="90"/>
      <c r="R79" s="90"/>
      <c r="S79" s="90"/>
      <c r="T79" s="90"/>
      <c r="U79" s="90"/>
      <c r="V79" s="91"/>
      <c r="W79" s="83">
        <f>COUNTIF(B77:V77,"○")</f>
        <v>0</v>
      </c>
      <c r="X79" s="56" t="s">
        <v>4</v>
      </c>
      <c r="Y79" s="72">
        <f>COUNTIF(B77:V77,"●")</f>
        <v>2</v>
      </c>
      <c r="Z79" s="71" t="str">
        <f>RANK(W79,W67:W79)&amp;"位"</f>
        <v>3位</v>
      </c>
      <c r="AA79" s="56"/>
      <c r="AB79" s="63"/>
      <c r="AC79" s="18" t="s">
        <v>7</v>
      </c>
      <c r="AD79" s="1">
        <f>H79+O79</f>
        <v>123</v>
      </c>
    </row>
    <row r="80" spans="1:30" ht="9" customHeight="1">
      <c r="A80" s="61" t="str">
        <f>"("&amp;[1]抽選結果!U33&amp;")"</f>
        <v>(岡山県)</v>
      </c>
      <c r="B80" s="61"/>
      <c r="C80" s="19"/>
      <c r="D80" s="13">
        <f>T68</f>
        <v>14</v>
      </c>
      <c r="E80" s="14" t="s">
        <v>4</v>
      </c>
      <c r="F80" s="13">
        <f>R68</f>
        <v>12</v>
      </c>
      <c r="G80" s="17"/>
      <c r="H80" s="61"/>
      <c r="I80" s="61"/>
      <c r="J80" s="19"/>
      <c r="K80" s="13">
        <f>T74</f>
        <v>12</v>
      </c>
      <c r="L80" s="14" t="s">
        <v>4</v>
      </c>
      <c r="M80" s="13">
        <f>R74</f>
        <v>10</v>
      </c>
      <c r="N80" s="17"/>
      <c r="O80" s="61"/>
      <c r="P80" s="89"/>
      <c r="Q80" s="90"/>
      <c r="R80" s="90"/>
      <c r="S80" s="90"/>
      <c r="T80" s="90"/>
      <c r="U80" s="90"/>
      <c r="V80" s="91"/>
      <c r="W80" s="83"/>
      <c r="X80" s="56"/>
      <c r="Y80" s="72"/>
      <c r="Z80" s="71"/>
      <c r="AA80" s="56"/>
      <c r="AB80" s="63"/>
      <c r="AC80" s="18" t="s">
        <v>8</v>
      </c>
      <c r="AD80" s="18">
        <f>AD78/AD79</f>
        <v>0.69918699186991873</v>
      </c>
    </row>
    <row r="81" spans="1:28" ht="9" customHeight="1">
      <c r="A81" s="61"/>
      <c r="B81" s="19"/>
      <c r="C81" s="21"/>
      <c r="D81" s="13">
        <f>T69</f>
        <v>10</v>
      </c>
      <c r="E81" s="14" t="s">
        <v>4</v>
      </c>
      <c r="F81" s="13">
        <f>R69</f>
        <v>12</v>
      </c>
      <c r="G81" s="22"/>
      <c r="H81" s="17"/>
      <c r="I81" s="19"/>
      <c r="J81" s="21"/>
      <c r="K81" s="13">
        <f>T75</f>
        <v>18</v>
      </c>
      <c r="L81" s="14" t="s">
        <v>4</v>
      </c>
      <c r="M81" s="13">
        <f>R75</f>
        <v>12</v>
      </c>
      <c r="N81" s="22"/>
      <c r="O81" s="17"/>
      <c r="P81" s="89"/>
      <c r="Q81" s="90"/>
      <c r="R81" s="90"/>
      <c r="S81" s="90"/>
      <c r="T81" s="90"/>
      <c r="U81" s="90"/>
      <c r="V81" s="91"/>
      <c r="W81" s="15"/>
      <c r="X81" s="14"/>
      <c r="Y81" s="28"/>
      <c r="Z81" s="15"/>
      <c r="AA81" s="13"/>
      <c r="AB81" s="17"/>
    </row>
    <row r="82" spans="1:28" ht="9" customHeight="1">
      <c r="A82" s="27"/>
      <c r="B82" s="21"/>
      <c r="C82" s="26"/>
      <c r="D82" s="26"/>
      <c r="E82" s="29"/>
      <c r="F82" s="26"/>
      <c r="G82" s="26"/>
      <c r="H82" s="22"/>
      <c r="I82" s="21"/>
      <c r="J82" s="26"/>
      <c r="K82" s="26"/>
      <c r="L82" s="29"/>
      <c r="M82" s="26"/>
      <c r="N82" s="26"/>
      <c r="O82" s="22"/>
      <c r="P82" s="92"/>
      <c r="Q82" s="93"/>
      <c r="R82" s="93"/>
      <c r="S82" s="93"/>
      <c r="T82" s="93"/>
      <c r="U82" s="93"/>
      <c r="V82" s="94"/>
      <c r="W82" s="25"/>
      <c r="X82" s="29"/>
      <c r="Y82" s="30"/>
      <c r="Z82" s="25"/>
      <c r="AA82" s="26"/>
      <c r="AB82" s="22"/>
    </row>
    <row r="83" spans="1:28" ht="12" thickBot="1">
      <c r="Y83" s="31"/>
    </row>
    <row r="84" spans="1:28" ht="9" customHeight="1" thickTop="1">
      <c r="A84" s="73" t="s">
        <v>15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/>
      <c r="M84" s="74" t="s">
        <v>16</v>
      </c>
      <c r="N84" s="75"/>
      <c r="O84" s="75"/>
      <c r="P84" s="76"/>
      <c r="Q84"/>
      <c r="R84" s="77" t="s">
        <v>17</v>
      </c>
      <c r="S84" s="77"/>
      <c r="T84" s="77"/>
      <c r="U84" s="77"/>
      <c r="V84" s="77"/>
      <c r="W84" s="77"/>
      <c r="X84" s="77"/>
      <c r="Y84" s="77"/>
      <c r="Z84" s="77"/>
      <c r="AA84" s="77"/>
      <c r="AB84" s="77"/>
    </row>
    <row r="85" spans="1:28" ht="9" customHeight="1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/>
      <c r="M85" s="78" t="s">
        <v>18</v>
      </c>
      <c r="N85" s="51"/>
      <c r="O85" s="51"/>
      <c r="P85" s="79"/>
      <c r="Q85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</row>
    <row r="86" spans="1:28" ht="9" customHeight="1" thickBot="1">
      <c r="B86"/>
      <c r="C86"/>
      <c r="D86"/>
      <c r="E86"/>
      <c r="F86"/>
      <c r="G86"/>
      <c r="H86"/>
      <c r="I86"/>
      <c r="J86"/>
      <c r="K86"/>
      <c r="L86"/>
      <c r="M86" s="80"/>
      <c r="N86" s="81"/>
      <c r="O86" s="81"/>
      <c r="P86" s="82"/>
      <c r="Q86"/>
      <c r="R86"/>
      <c r="S86"/>
      <c r="T86"/>
      <c r="U86"/>
      <c r="V86"/>
      <c r="W86"/>
      <c r="X86"/>
      <c r="Y86"/>
      <c r="Z86"/>
      <c r="AA86"/>
    </row>
    <row r="87" spans="1:28" ht="9" customHeight="1" thickTop="1" thickBot="1">
      <c r="B87"/>
      <c r="C87"/>
      <c r="D87"/>
      <c r="E87"/>
      <c r="F87"/>
      <c r="G87"/>
      <c r="H87"/>
      <c r="I87"/>
      <c r="J87"/>
      <c r="K87"/>
      <c r="L87"/>
      <c r="M87"/>
      <c r="N87"/>
      <c r="O87" s="32"/>
      <c r="P87" s="33"/>
      <c r="Q87" s="33"/>
      <c r="R87" s="33"/>
      <c r="S87" s="33"/>
      <c r="T87" s="33"/>
      <c r="U87" s="33"/>
      <c r="V87"/>
      <c r="W87"/>
      <c r="X87"/>
      <c r="Y87"/>
      <c r="Z87"/>
      <c r="AA87"/>
    </row>
    <row r="88" spans="1:28" ht="9" customHeight="1" thickTop="1">
      <c r="B88"/>
      <c r="C88"/>
      <c r="D88"/>
      <c r="E88"/>
      <c r="F88"/>
      <c r="G88" s="34"/>
      <c r="H88" s="35"/>
      <c r="I88" s="35"/>
      <c r="J88" s="36"/>
      <c r="K88" s="36"/>
      <c r="L88" s="36"/>
      <c r="M88" s="68" t="s">
        <v>19</v>
      </c>
      <c r="N88" s="68"/>
      <c r="O88" s="70">
        <v>0.50694444444444442</v>
      </c>
      <c r="P88" s="70"/>
      <c r="Q88" s="70"/>
      <c r="R88" s="37"/>
      <c r="S88" s="37"/>
      <c r="T88" s="37"/>
      <c r="U88" s="34"/>
      <c r="V88"/>
      <c r="W88"/>
      <c r="X88"/>
      <c r="Y88"/>
      <c r="Z88"/>
      <c r="AA88"/>
    </row>
    <row r="89" spans="1:28" ht="9" customHeight="1">
      <c r="B89"/>
      <c r="C89"/>
      <c r="D89"/>
      <c r="E89"/>
      <c r="F89"/>
      <c r="G89" s="34"/>
      <c r="H89" s="38"/>
      <c r="I89" s="38"/>
      <c r="J89" s="37"/>
      <c r="L89" s="1"/>
      <c r="M89" s="69"/>
      <c r="N89" s="69"/>
      <c r="O89" s="70"/>
      <c r="P89" s="70"/>
      <c r="Q89" s="70"/>
      <c r="S89" s="37"/>
      <c r="T89" s="37"/>
      <c r="U89" s="34"/>
      <c r="V89"/>
    </row>
    <row r="90" spans="1:28" ht="9" customHeight="1">
      <c r="B90"/>
      <c r="C90"/>
      <c r="D90"/>
      <c r="E90"/>
      <c r="F90"/>
      <c r="G90" s="34"/>
      <c r="H90" s="38"/>
      <c r="I90" s="38"/>
      <c r="J90" s="37"/>
      <c r="K90" s="14"/>
      <c r="L90" s="12"/>
      <c r="M90" s="13">
        <f>'[1]試合結果（女子）'!F65</f>
        <v>8</v>
      </c>
      <c r="N90" s="56" t="s">
        <v>4</v>
      </c>
      <c r="O90" s="56"/>
      <c r="P90" s="13">
        <f>'[1]試合結果（女子）'!H65</f>
        <v>12</v>
      </c>
      <c r="Q90" s="11"/>
      <c r="R90" s="14"/>
      <c r="S90" s="37"/>
      <c r="T90" s="37"/>
      <c r="U90" s="34"/>
      <c r="V90"/>
    </row>
    <row r="91" spans="1:28" ht="9" customHeight="1">
      <c r="B91"/>
      <c r="C91"/>
      <c r="D91"/>
      <c r="E91"/>
      <c r="F91"/>
      <c r="G91" s="34"/>
      <c r="H91" s="38"/>
      <c r="I91" s="38"/>
      <c r="J91" s="37"/>
      <c r="K91" s="63">
        <f>SUM(M90:M93)</f>
        <v>34</v>
      </c>
      <c r="L91" s="19"/>
      <c r="M91" s="13">
        <f>'[1]試合結果（女子）'!F66</f>
        <v>10</v>
      </c>
      <c r="N91" s="56" t="s">
        <v>4</v>
      </c>
      <c r="O91" s="56"/>
      <c r="P91" s="13">
        <f>'[1]試合結果（女子）'!H66</f>
        <v>16</v>
      </c>
      <c r="Q91" s="17"/>
      <c r="R91" s="71">
        <f>SUM(P90:P93)</f>
        <v>53</v>
      </c>
      <c r="S91" s="37"/>
      <c r="T91" s="37"/>
      <c r="U91" s="34"/>
      <c r="V91"/>
    </row>
    <row r="92" spans="1:28" ht="9" customHeight="1">
      <c r="B92"/>
      <c r="C92"/>
      <c r="D92"/>
      <c r="E92"/>
      <c r="F92"/>
      <c r="G92" s="34"/>
      <c r="H92" s="38"/>
      <c r="I92" s="38"/>
      <c r="J92" s="37"/>
      <c r="K92" s="63"/>
      <c r="L92" s="19"/>
      <c r="M92" s="13">
        <f>'[1]試合結果（女子）'!F67</f>
        <v>10</v>
      </c>
      <c r="N92" s="56" t="s">
        <v>4</v>
      </c>
      <c r="O92" s="56"/>
      <c r="P92" s="13">
        <f>'[1]試合結果（女子）'!H67</f>
        <v>11</v>
      </c>
      <c r="Q92" s="17"/>
      <c r="R92" s="71"/>
      <c r="S92" s="37"/>
      <c r="T92" s="37"/>
      <c r="U92" s="34"/>
      <c r="V92"/>
    </row>
    <row r="93" spans="1:28" ht="9" customHeight="1">
      <c r="B93"/>
      <c r="C93"/>
      <c r="D93"/>
      <c r="E93"/>
      <c r="F93"/>
      <c r="G93" s="34"/>
      <c r="H93" s="38"/>
      <c r="I93" s="38"/>
      <c r="J93" s="37"/>
      <c r="K93" s="13"/>
      <c r="L93" s="21"/>
      <c r="M93" s="13">
        <f>'[1]試合結果（女子）'!F68</f>
        <v>6</v>
      </c>
      <c r="N93" s="56" t="s">
        <v>4</v>
      </c>
      <c r="O93" s="56"/>
      <c r="P93" s="13">
        <f>'[1]試合結果（女子）'!H68</f>
        <v>14</v>
      </c>
      <c r="Q93" s="22"/>
      <c r="R93" s="13"/>
      <c r="S93" s="37"/>
      <c r="T93" s="37"/>
      <c r="U93" s="34"/>
      <c r="V93"/>
      <c r="W93"/>
      <c r="X93"/>
      <c r="Y93"/>
      <c r="Z93"/>
      <c r="AA93"/>
    </row>
    <row r="94" spans="1:28" ht="9" customHeight="1" thickBot="1">
      <c r="B94"/>
      <c r="C94"/>
      <c r="D94"/>
      <c r="E94"/>
      <c r="F94"/>
      <c r="G94" s="39"/>
      <c r="H94" s="40"/>
      <c r="I94" s="33"/>
      <c r="J94" s="41"/>
      <c r="K94" s="41"/>
      <c r="L94" s="37"/>
      <c r="M94" s="37"/>
      <c r="N94" s="37"/>
      <c r="O94" s="37"/>
      <c r="P94" s="37"/>
      <c r="Q94" s="37"/>
      <c r="R94" s="41"/>
      <c r="S94" s="41"/>
      <c r="T94" s="41"/>
      <c r="U94" s="42"/>
      <c r="V94"/>
      <c r="W94"/>
      <c r="X94"/>
      <c r="Y94"/>
      <c r="Z94"/>
      <c r="AA94"/>
    </row>
    <row r="95" spans="1:28" ht="9" customHeight="1" thickTop="1">
      <c r="B95"/>
      <c r="C95"/>
      <c r="D95" s="43"/>
      <c r="E95" s="35"/>
      <c r="F95" s="64" t="s">
        <v>20</v>
      </c>
      <c r="G95" s="64"/>
      <c r="H95" s="66">
        <v>0.39583333333333331</v>
      </c>
      <c r="I95" s="66"/>
      <c r="J95" s="66"/>
      <c r="K95" s="34"/>
      <c r="L95" s="38"/>
      <c r="M95" s="38"/>
      <c r="N95" s="38"/>
      <c r="O95" s="38"/>
      <c r="P95" s="38"/>
      <c r="Q95" s="34"/>
      <c r="R95" s="38"/>
      <c r="S95" s="38"/>
      <c r="T95" s="65" t="s">
        <v>21</v>
      </c>
      <c r="U95" s="65"/>
      <c r="V95" s="67">
        <v>0.39583333333333331</v>
      </c>
      <c r="W95" s="67"/>
      <c r="X95" s="67"/>
      <c r="Y95" s="44"/>
      <c r="Z95"/>
      <c r="AA95"/>
    </row>
    <row r="96" spans="1:28" ht="9" customHeight="1">
      <c r="B96"/>
      <c r="C96"/>
      <c r="D96" s="45"/>
      <c r="E96" s="38"/>
      <c r="F96" s="65"/>
      <c r="G96" s="65"/>
      <c r="H96" s="66"/>
      <c r="I96" s="66"/>
      <c r="J96" s="66"/>
      <c r="K96" s="34"/>
      <c r="L96" s="38"/>
      <c r="M96" s="38"/>
      <c r="N96" s="38"/>
      <c r="O96" s="38"/>
      <c r="P96" s="38"/>
      <c r="Q96" s="34"/>
      <c r="R96" s="38"/>
      <c r="S96" s="38"/>
      <c r="T96" s="65"/>
      <c r="U96" s="65"/>
      <c r="V96" s="66"/>
      <c r="W96" s="66"/>
      <c r="X96" s="66"/>
      <c r="Y96" s="46"/>
      <c r="Z96"/>
      <c r="AA96"/>
    </row>
    <row r="97" spans="2:27" ht="9" customHeight="1">
      <c r="B97"/>
      <c r="C97"/>
      <c r="D97" s="15"/>
      <c r="E97" s="12"/>
      <c r="F97" s="13">
        <f>'[1]試合結果（女子）'!F56</f>
        <v>17</v>
      </c>
      <c r="G97" s="56" t="s">
        <v>4</v>
      </c>
      <c r="H97" s="56"/>
      <c r="I97" s="13">
        <f>'[1]試合結果（女子）'!H56</f>
        <v>13</v>
      </c>
      <c r="J97" s="11"/>
      <c r="K97" s="47"/>
      <c r="L97" s="38"/>
      <c r="M97" s="38"/>
      <c r="N97" s="38"/>
      <c r="O97" s="38"/>
      <c r="P97" s="38"/>
      <c r="Q97" s="34"/>
      <c r="R97" s="14"/>
      <c r="S97" s="12"/>
      <c r="T97" s="13">
        <f>'[1]試合結果（女子）'!R56</f>
        <v>10</v>
      </c>
      <c r="U97" s="56" t="s">
        <v>4</v>
      </c>
      <c r="V97" s="56"/>
      <c r="W97" s="13">
        <f>'[1]試合結果（女子）'!T56</f>
        <v>8</v>
      </c>
      <c r="X97" s="11"/>
      <c r="Y97" s="16"/>
      <c r="Z97"/>
      <c r="AA97"/>
    </row>
    <row r="98" spans="2:27" ht="9" customHeight="1">
      <c r="B98"/>
      <c r="C98"/>
      <c r="D98" s="61">
        <f>SUM(F97:F100)</f>
        <v>43</v>
      </c>
      <c r="E98" s="19"/>
      <c r="F98" s="13">
        <f>'[1]試合結果（女子）'!F57</f>
        <v>7</v>
      </c>
      <c r="G98" s="56" t="s">
        <v>4</v>
      </c>
      <c r="H98" s="56"/>
      <c r="I98" s="13">
        <f>'[1]試合結果（女子）'!H57</f>
        <v>4</v>
      </c>
      <c r="J98" s="17"/>
      <c r="K98" s="62">
        <f>SUM(I97:I100)</f>
        <v>49</v>
      </c>
      <c r="L98" s="38"/>
      <c r="M98" s="38"/>
      <c r="N98" s="38"/>
      <c r="O98" s="38"/>
      <c r="P98" s="38"/>
      <c r="Q98" s="34"/>
      <c r="R98" s="63">
        <f>SUM(T97:T100)</f>
        <v>60</v>
      </c>
      <c r="S98" s="19"/>
      <c r="T98" s="13">
        <f>'[1]試合結果（女子）'!R57</f>
        <v>12</v>
      </c>
      <c r="U98" s="56" t="s">
        <v>4</v>
      </c>
      <c r="V98" s="56"/>
      <c r="W98" s="13">
        <f>'[1]試合結果（女子）'!T57</f>
        <v>7</v>
      </c>
      <c r="X98" s="17"/>
      <c r="Y98" s="61">
        <f>SUM(W97:W100)</f>
        <v>44</v>
      </c>
      <c r="Z98"/>
      <c r="AA98"/>
    </row>
    <row r="99" spans="2:27" ht="9" customHeight="1">
      <c r="B99"/>
      <c r="C99"/>
      <c r="D99" s="61"/>
      <c r="E99" s="19"/>
      <c r="F99" s="13">
        <f>'[1]試合結果（女子）'!F58</f>
        <v>7</v>
      </c>
      <c r="G99" s="56" t="s">
        <v>4</v>
      </c>
      <c r="H99" s="56"/>
      <c r="I99" s="13">
        <f>'[1]試合結果（女子）'!H58</f>
        <v>19</v>
      </c>
      <c r="J99" s="17"/>
      <c r="K99" s="62"/>
      <c r="L99" s="38"/>
      <c r="M99" s="38"/>
      <c r="N99" s="38"/>
      <c r="O99" s="38"/>
      <c r="P99" s="38"/>
      <c r="Q99" s="34"/>
      <c r="R99" s="63"/>
      <c r="S99" s="19"/>
      <c r="T99" s="13">
        <f>'[1]試合結果（女子）'!R58</f>
        <v>16</v>
      </c>
      <c r="U99" s="56" t="s">
        <v>4</v>
      </c>
      <c r="V99" s="56"/>
      <c r="W99" s="13">
        <f>'[1]試合結果（女子）'!T58</f>
        <v>9</v>
      </c>
      <c r="X99" s="17"/>
      <c r="Y99" s="61"/>
      <c r="Z99"/>
      <c r="AA99"/>
    </row>
    <row r="100" spans="2:27" ht="9" customHeight="1">
      <c r="B100"/>
      <c r="C100"/>
      <c r="D100" s="19"/>
      <c r="E100" s="21"/>
      <c r="F100" s="13">
        <f>'[1]試合結果（女子）'!F59</f>
        <v>12</v>
      </c>
      <c r="G100" s="56" t="s">
        <v>4</v>
      </c>
      <c r="H100" s="56"/>
      <c r="I100" s="13">
        <f>'[1]試合結果（女子）'!H59</f>
        <v>13</v>
      </c>
      <c r="J100" s="22"/>
      <c r="K100" s="48"/>
      <c r="L100" s="38"/>
      <c r="M100" s="38"/>
      <c r="N100" s="38"/>
      <c r="O100" s="38"/>
      <c r="P100" s="38"/>
      <c r="Q100" s="34"/>
      <c r="R100" s="13"/>
      <c r="S100" s="21"/>
      <c r="T100" s="13">
        <f>'[1]試合結果（女子）'!R59</f>
        <v>22</v>
      </c>
      <c r="U100" s="56" t="s">
        <v>4</v>
      </c>
      <c r="V100" s="56"/>
      <c r="W100" s="13">
        <f>'[1]試合結果（女子）'!T59</f>
        <v>20</v>
      </c>
      <c r="X100" s="22"/>
      <c r="Y100" s="17"/>
      <c r="Z100"/>
      <c r="AA100"/>
    </row>
    <row r="101" spans="2:27" ht="9" customHeight="1">
      <c r="B101"/>
      <c r="C101"/>
      <c r="D101" s="19"/>
      <c r="E101" s="13"/>
      <c r="F101" s="13"/>
      <c r="G101" s="13"/>
      <c r="H101" s="14"/>
      <c r="I101" s="13"/>
      <c r="J101" s="13"/>
      <c r="K101" s="48"/>
      <c r="L101" s="49"/>
      <c r="M101" s="38"/>
      <c r="N101" s="38"/>
      <c r="O101" s="38"/>
      <c r="P101" s="38"/>
      <c r="Q101" s="39"/>
      <c r="R101" s="13"/>
      <c r="S101" s="13"/>
      <c r="T101" s="13"/>
      <c r="U101" s="13"/>
      <c r="V101" s="14"/>
      <c r="W101" s="13"/>
      <c r="X101" s="13"/>
      <c r="Y101" s="17"/>
      <c r="Z101"/>
      <c r="AA101"/>
    </row>
    <row r="102" spans="2:27" ht="9" customHeight="1">
      <c r="B102" s="57" t="s">
        <v>22</v>
      </c>
      <c r="C102" s="58"/>
      <c r="D102" s="58"/>
      <c r="E102" s="59"/>
      <c r="F102"/>
      <c r="G102"/>
      <c r="H102"/>
      <c r="I102"/>
      <c r="J102" s="57" t="s">
        <v>23</v>
      </c>
      <c r="K102" s="58"/>
      <c r="L102" s="60"/>
      <c r="M102" s="59"/>
      <c r="N102"/>
      <c r="O102"/>
      <c r="P102" s="57" t="s">
        <v>24</v>
      </c>
      <c r="Q102" s="58"/>
      <c r="R102" s="58"/>
      <c r="S102" s="59"/>
      <c r="T102"/>
      <c r="U102"/>
      <c r="V102"/>
      <c r="W102"/>
      <c r="X102" s="57" t="s">
        <v>25</v>
      </c>
      <c r="Y102" s="58"/>
      <c r="Z102" s="58"/>
      <c r="AA102" s="59"/>
    </row>
    <row r="103" spans="2:27" ht="9" customHeight="1">
      <c r="B103" s="50" t="s">
        <v>26</v>
      </c>
      <c r="C103" s="51"/>
      <c r="D103" s="51"/>
      <c r="E103" s="52"/>
      <c r="F103"/>
      <c r="G103"/>
      <c r="H103"/>
      <c r="I103"/>
      <c r="J103" s="50" t="s">
        <v>27</v>
      </c>
      <c r="K103" s="51"/>
      <c r="L103" s="51"/>
      <c r="M103" s="52"/>
      <c r="N103"/>
      <c r="O103"/>
      <c r="P103" s="50" t="s">
        <v>18</v>
      </c>
      <c r="Q103" s="51"/>
      <c r="R103" s="51"/>
      <c r="S103" s="52"/>
      <c r="T103"/>
      <c r="U103"/>
      <c r="V103"/>
      <c r="W103"/>
      <c r="X103" s="50" t="s">
        <v>28</v>
      </c>
      <c r="Y103" s="51"/>
      <c r="Z103" s="51"/>
      <c r="AA103" s="52"/>
    </row>
    <row r="104" spans="2:27" ht="9" customHeight="1">
      <c r="B104" s="53"/>
      <c r="C104" s="54"/>
      <c r="D104" s="54"/>
      <c r="E104" s="55"/>
      <c r="F104"/>
      <c r="G104"/>
      <c r="H104"/>
      <c r="I104"/>
      <c r="J104" s="53"/>
      <c r="K104" s="54"/>
      <c r="L104" s="54"/>
      <c r="M104" s="55"/>
      <c r="N104"/>
      <c r="O104"/>
      <c r="P104" s="53"/>
      <c r="Q104" s="54"/>
      <c r="R104" s="54"/>
      <c r="S104" s="55"/>
      <c r="T104"/>
      <c r="U104"/>
      <c r="V104"/>
      <c r="W104"/>
      <c r="X104" s="53"/>
      <c r="Y104" s="54"/>
      <c r="Z104" s="54"/>
      <c r="AA104" s="55"/>
    </row>
  </sheetData>
  <mergeCells count="252">
    <mergeCell ref="A1:Z1"/>
    <mergeCell ref="A2:J2"/>
    <mergeCell ref="V2:AB2"/>
    <mergeCell ref="B4:D4"/>
    <mergeCell ref="E4:G4"/>
    <mergeCell ref="I4:K4"/>
    <mergeCell ref="L4:N4"/>
    <mergeCell ref="P4:R4"/>
    <mergeCell ref="S4:U4"/>
    <mergeCell ref="W4:Y4"/>
    <mergeCell ref="A6:A7"/>
    <mergeCell ref="I7:I8"/>
    <mergeCell ref="O7:O8"/>
    <mergeCell ref="P7:P8"/>
    <mergeCell ref="V7:V8"/>
    <mergeCell ref="W7:W8"/>
    <mergeCell ref="A8:A9"/>
    <mergeCell ref="Z4:AB4"/>
    <mergeCell ref="B5:H10"/>
    <mergeCell ref="I5:I6"/>
    <mergeCell ref="O5:O6"/>
    <mergeCell ref="P5:P6"/>
    <mergeCell ref="V5:V6"/>
    <mergeCell ref="X7:X8"/>
    <mergeCell ref="Y7:Y8"/>
    <mergeCell ref="Z7:AB8"/>
    <mergeCell ref="B11:B12"/>
    <mergeCell ref="H11:H12"/>
    <mergeCell ref="I11:O16"/>
    <mergeCell ref="P11:P12"/>
    <mergeCell ref="V11:V12"/>
    <mergeCell ref="A12:A13"/>
    <mergeCell ref="B13:B14"/>
    <mergeCell ref="H13:H14"/>
    <mergeCell ref="P13:P14"/>
    <mergeCell ref="V13:V14"/>
    <mergeCell ref="W13:W14"/>
    <mergeCell ref="X13:X14"/>
    <mergeCell ref="Y13:Y14"/>
    <mergeCell ref="Z13:AB14"/>
    <mergeCell ref="A14:A15"/>
    <mergeCell ref="B17:B18"/>
    <mergeCell ref="H17:H18"/>
    <mergeCell ref="I17:I18"/>
    <mergeCell ref="O17:O18"/>
    <mergeCell ref="P17:V22"/>
    <mergeCell ref="X19:X20"/>
    <mergeCell ref="Y19:Y20"/>
    <mergeCell ref="Z19:AB20"/>
    <mergeCell ref="A20:A21"/>
    <mergeCell ref="I23:AB23"/>
    <mergeCell ref="B24:D24"/>
    <mergeCell ref="E24:G24"/>
    <mergeCell ref="I24:K24"/>
    <mergeCell ref="L24:N24"/>
    <mergeCell ref="P24:R24"/>
    <mergeCell ref="A18:A19"/>
    <mergeCell ref="B19:B20"/>
    <mergeCell ref="H19:H20"/>
    <mergeCell ref="I19:I20"/>
    <mergeCell ref="O19:O20"/>
    <mergeCell ref="W19:W20"/>
    <mergeCell ref="S24:U24"/>
    <mergeCell ref="W24:Y24"/>
    <mergeCell ref="Z24:AB24"/>
    <mergeCell ref="B25:H30"/>
    <mergeCell ref="I25:I26"/>
    <mergeCell ref="O25:O26"/>
    <mergeCell ref="P25:P26"/>
    <mergeCell ref="V25:V26"/>
    <mergeCell ref="X27:X28"/>
    <mergeCell ref="Y27:Y28"/>
    <mergeCell ref="Z27:AB28"/>
    <mergeCell ref="A28:A29"/>
    <mergeCell ref="B31:B32"/>
    <mergeCell ref="H31:H32"/>
    <mergeCell ref="I31:O36"/>
    <mergeCell ref="P31:P32"/>
    <mergeCell ref="V31:V32"/>
    <mergeCell ref="A32:A33"/>
    <mergeCell ref="B33:B34"/>
    <mergeCell ref="H33:H34"/>
    <mergeCell ref="A26:A27"/>
    <mergeCell ref="I27:I28"/>
    <mergeCell ref="O27:O28"/>
    <mergeCell ref="P27:P28"/>
    <mergeCell ref="V27:V28"/>
    <mergeCell ref="W27:W28"/>
    <mergeCell ref="O39:O40"/>
    <mergeCell ref="W39:W40"/>
    <mergeCell ref="X39:X40"/>
    <mergeCell ref="Y39:Y40"/>
    <mergeCell ref="Z39:AB40"/>
    <mergeCell ref="A40:A41"/>
    <mergeCell ref="A34:A35"/>
    <mergeCell ref="B37:B38"/>
    <mergeCell ref="H37:H38"/>
    <mergeCell ref="I37:I38"/>
    <mergeCell ref="O37:O38"/>
    <mergeCell ref="P37:V42"/>
    <mergeCell ref="A38:A39"/>
    <mergeCell ref="B39:B40"/>
    <mergeCell ref="H39:H40"/>
    <mergeCell ref="I39:I40"/>
    <mergeCell ref="P33:P34"/>
    <mergeCell ref="V33:V34"/>
    <mergeCell ref="W33:W34"/>
    <mergeCell ref="X33:X34"/>
    <mergeCell ref="Y33:Y34"/>
    <mergeCell ref="Z33:AB34"/>
    <mergeCell ref="A46:A47"/>
    <mergeCell ref="I47:I48"/>
    <mergeCell ref="O47:O48"/>
    <mergeCell ref="P47:P48"/>
    <mergeCell ref="V47:V48"/>
    <mergeCell ref="W47:W48"/>
    <mergeCell ref="A48:A49"/>
    <mergeCell ref="W44:Y44"/>
    <mergeCell ref="Z44:AB44"/>
    <mergeCell ref="B45:H50"/>
    <mergeCell ref="I45:I46"/>
    <mergeCell ref="O45:O46"/>
    <mergeCell ref="P45:P46"/>
    <mergeCell ref="V45:V46"/>
    <mergeCell ref="X47:X48"/>
    <mergeCell ref="Y47:Y48"/>
    <mergeCell ref="Z47:AB48"/>
    <mergeCell ref="B44:D44"/>
    <mergeCell ref="E44:G44"/>
    <mergeCell ref="I44:K44"/>
    <mergeCell ref="L44:N44"/>
    <mergeCell ref="P44:R44"/>
    <mergeCell ref="S44:U44"/>
    <mergeCell ref="B51:B52"/>
    <mergeCell ref="H51:H52"/>
    <mergeCell ref="I51:O56"/>
    <mergeCell ref="P51:P52"/>
    <mergeCell ref="V51:V52"/>
    <mergeCell ref="A52:A53"/>
    <mergeCell ref="B53:B54"/>
    <mergeCell ref="H53:H54"/>
    <mergeCell ref="P53:P54"/>
    <mergeCell ref="V53:V54"/>
    <mergeCell ref="W53:W54"/>
    <mergeCell ref="X53:X54"/>
    <mergeCell ref="Y53:Y54"/>
    <mergeCell ref="Z53:AB54"/>
    <mergeCell ref="A54:A55"/>
    <mergeCell ref="B57:B58"/>
    <mergeCell ref="H57:H58"/>
    <mergeCell ref="I57:I58"/>
    <mergeCell ref="O57:O58"/>
    <mergeCell ref="P57:V62"/>
    <mergeCell ref="X59:X60"/>
    <mergeCell ref="Y59:Y60"/>
    <mergeCell ref="Z59:AB60"/>
    <mergeCell ref="A60:A61"/>
    <mergeCell ref="B64:D64"/>
    <mergeCell ref="E64:G64"/>
    <mergeCell ref="I64:K64"/>
    <mergeCell ref="L64:N64"/>
    <mergeCell ref="P64:R64"/>
    <mergeCell ref="S64:U64"/>
    <mergeCell ref="A58:A59"/>
    <mergeCell ref="B59:B60"/>
    <mergeCell ref="H59:H60"/>
    <mergeCell ref="I59:I60"/>
    <mergeCell ref="O59:O60"/>
    <mergeCell ref="W59:W60"/>
    <mergeCell ref="A66:A67"/>
    <mergeCell ref="I67:I68"/>
    <mergeCell ref="O67:O68"/>
    <mergeCell ref="P67:P68"/>
    <mergeCell ref="V67:V68"/>
    <mergeCell ref="W67:W68"/>
    <mergeCell ref="A68:A69"/>
    <mergeCell ref="W64:Y64"/>
    <mergeCell ref="Z64:AB64"/>
    <mergeCell ref="B65:H70"/>
    <mergeCell ref="I65:I66"/>
    <mergeCell ref="O65:O66"/>
    <mergeCell ref="P65:P66"/>
    <mergeCell ref="V65:V66"/>
    <mergeCell ref="X67:X68"/>
    <mergeCell ref="Y67:Y68"/>
    <mergeCell ref="Z67:AB68"/>
    <mergeCell ref="B71:B72"/>
    <mergeCell ref="H71:H72"/>
    <mergeCell ref="I71:O76"/>
    <mergeCell ref="P71:P72"/>
    <mergeCell ref="V71:V72"/>
    <mergeCell ref="A72:A73"/>
    <mergeCell ref="B73:B74"/>
    <mergeCell ref="H73:H74"/>
    <mergeCell ref="P73:P74"/>
    <mergeCell ref="V73:V74"/>
    <mergeCell ref="W73:W74"/>
    <mergeCell ref="X73:X74"/>
    <mergeCell ref="Y73:Y74"/>
    <mergeCell ref="Z73:AB74"/>
    <mergeCell ref="A74:A75"/>
    <mergeCell ref="B77:B78"/>
    <mergeCell ref="H77:H78"/>
    <mergeCell ref="I77:I78"/>
    <mergeCell ref="O77:O78"/>
    <mergeCell ref="P77:V82"/>
    <mergeCell ref="Z79:AB80"/>
    <mergeCell ref="A80:A81"/>
    <mergeCell ref="A84:K85"/>
    <mergeCell ref="M84:P84"/>
    <mergeCell ref="R84:AB85"/>
    <mergeCell ref="M85:P86"/>
    <mergeCell ref="A78:A79"/>
    <mergeCell ref="B79:B80"/>
    <mergeCell ref="H79:H80"/>
    <mergeCell ref="I79:I80"/>
    <mergeCell ref="O79:O80"/>
    <mergeCell ref="W79:W80"/>
    <mergeCell ref="M88:N89"/>
    <mergeCell ref="O88:Q89"/>
    <mergeCell ref="N90:O90"/>
    <mergeCell ref="K91:K92"/>
    <mergeCell ref="N91:O91"/>
    <mergeCell ref="R91:R92"/>
    <mergeCell ref="N92:O92"/>
    <mergeCell ref="X79:X80"/>
    <mergeCell ref="Y79:Y80"/>
    <mergeCell ref="D98:D99"/>
    <mergeCell ref="G98:H98"/>
    <mergeCell ref="K98:K99"/>
    <mergeCell ref="R98:R99"/>
    <mergeCell ref="U98:V98"/>
    <mergeCell ref="Y98:Y99"/>
    <mergeCell ref="G99:H99"/>
    <mergeCell ref="U99:V99"/>
    <mergeCell ref="N93:O93"/>
    <mergeCell ref="F95:G96"/>
    <mergeCell ref="H95:J96"/>
    <mergeCell ref="T95:U96"/>
    <mergeCell ref="V95:X96"/>
    <mergeCell ref="G97:H97"/>
    <mergeCell ref="U97:V97"/>
    <mergeCell ref="B103:E104"/>
    <mergeCell ref="J103:M104"/>
    <mergeCell ref="P103:S104"/>
    <mergeCell ref="X103:AA104"/>
    <mergeCell ref="G100:H100"/>
    <mergeCell ref="U100:V100"/>
    <mergeCell ref="B102:E102"/>
    <mergeCell ref="J102:M102"/>
    <mergeCell ref="P102:S102"/>
    <mergeCell ref="X102:AA102"/>
  </mergeCells>
  <phoneticPr fontId="2"/>
  <printOptions horizontalCentered="1"/>
  <pageMargins left="0.59055118110236227" right="0.59055118110236227" top="0" bottom="0" header="0" footer="0"/>
  <pageSetup paperSize="9" scale="90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中体連</cp:lastModifiedBy>
  <dcterms:created xsi:type="dcterms:W3CDTF">2016-08-09T00:04:05Z</dcterms:created>
  <dcterms:modified xsi:type="dcterms:W3CDTF">2016-08-09T00:06:24Z</dcterms:modified>
</cp:coreProperties>
</file>