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9395" windowHeight="7140"/>
  </bookViews>
  <sheets>
    <sheet name="総合ランク順" sheetId="2" r:id="rId1"/>
    <sheet name="団体一覧表" sheetId="1" r:id="rId2"/>
  </sheets>
  <externalReferences>
    <externalReference r:id="rId3"/>
    <externalReference r:id="rId4"/>
  </externalReferences>
  <definedNames>
    <definedName name="_GoBack" localSheetId="0">総合ランク順!$B$1</definedName>
  </definedNames>
  <calcPr calcId="125725"/>
</workbook>
</file>

<file path=xl/calcChain.xml><?xml version="1.0" encoding="utf-8"?>
<calcChain xmlns="http://schemas.openxmlformats.org/spreadsheetml/2006/main">
  <c r="S27" i="2"/>
  <c r="R27"/>
  <c r="Q27"/>
  <c r="P27"/>
  <c r="O27"/>
  <c r="N27"/>
  <c r="M27"/>
  <c r="L27"/>
  <c r="K27"/>
  <c r="J27"/>
  <c r="I27"/>
  <c r="H27"/>
  <c r="G27"/>
  <c r="F27"/>
  <c r="E27"/>
  <c r="D27"/>
  <c r="C27"/>
  <c r="B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S9"/>
  <c r="R9"/>
  <c r="Q9"/>
  <c r="P9"/>
  <c r="O9"/>
  <c r="N9"/>
  <c r="M9"/>
  <c r="L9"/>
  <c r="K9"/>
  <c r="J9"/>
  <c r="I9"/>
  <c r="H9"/>
  <c r="G9"/>
  <c r="F9"/>
  <c r="E9"/>
  <c r="D9"/>
  <c r="C9"/>
  <c r="B9"/>
  <c r="S8"/>
  <c r="R8"/>
  <c r="Q8"/>
  <c r="P8"/>
  <c r="O8"/>
  <c r="N8"/>
  <c r="M8"/>
  <c r="L8"/>
  <c r="K8"/>
  <c r="J8"/>
  <c r="I8"/>
  <c r="H8"/>
  <c r="G8"/>
  <c r="F8"/>
  <c r="E8"/>
  <c r="D8"/>
  <c r="C8"/>
  <c r="B8"/>
  <c r="K18" i="1"/>
  <c r="J18"/>
  <c r="I18"/>
  <c r="H18"/>
  <c r="G18"/>
  <c r="K15"/>
  <c r="J15"/>
  <c r="I15"/>
  <c r="H15"/>
  <c r="G15"/>
  <c r="K12"/>
  <c r="J12"/>
  <c r="I12"/>
  <c r="H12"/>
  <c r="G12"/>
  <c r="K9"/>
  <c r="J9"/>
  <c r="I9"/>
  <c r="H9"/>
  <c r="G9"/>
</calcChain>
</file>

<file path=xl/sharedStrings.xml><?xml version="1.0" encoding="utf-8"?>
<sst xmlns="http://schemas.openxmlformats.org/spreadsheetml/2006/main" count="88" uniqueCount="69">
  <si>
    <t>第３７回　中国中学校新体操選手権大会</t>
    <phoneticPr fontId="6"/>
  </si>
  <si>
    <t>2016年（平成28年）8月4日</t>
    <rPh sb="4" eb="5">
      <t>ネン</t>
    </rPh>
    <rPh sb="6" eb="8">
      <t>ヘイセイ</t>
    </rPh>
    <rPh sb="10" eb="11">
      <t>ネン</t>
    </rPh>
    <rPh sb="13" eb="14">
      <t>ガツ</t>
    </rPh>
    <rPh sb="15" eb="16">
      <t>ニチ</t>
    </rPh>
    <phoneticPr fontId="5"/>
  </si>
  <si>
    <t>山口県山口市リフレッシュパーク</t>
    <rPh sb="0" eb="3">
      <t>ヤマグチケン</t>
    </rPh>
    <rPh sb="3" eb="6">
      <t>ヤマグチシ</t>
    </rPh>
    <phoneticPr fontId="5"/>
  </si>
  <si>
    <t>新体操　団体演技</t>
    <rPh sb="0" eb="3">
      <t>シンタイソウ</t>
    </rPh>
    <rPh sb="4" eb="6">
      <t>ダンタイ</t>
    </rPh>
    <rPh sb="6" eb="8">
      <t>エンギ</t>
    </rPh>
    <phoneticPr fontId="5"/>
  </si>
  <si>
    <t>県名</t>
    <rPh sb="0" eb="1">
      <t>ケン</t>
    </rPh>
    <rPh sb="1" eb="2">
      <t>メイ</t>
    </rPh>
    <phoneticPr fontId="5"/>
  </si>
  <si>
    <t>学校名</t>
    <rPh sb="0" eb="3">
      <t>ガッコウメイ</t>
    </rPh>
    <phoneticPr fontId="5"/>
  </si>
  <si>
    <t>選手名(学年)</t>
    <rPh sb="0" eb="3">
      <t>センシュメイ</t>
    </rPh>
    <rPh sb="4" eb="6">
      <t>ガクネン</t>
    </rPh>
    <phoneticPr fontId="5"/>
  </si>
  <si>
    <t>補員名(学年)</t>
    <rPh sb="0" eb="1">
      <t>ホ</t>
    </rPh>
    <rPh sb="1" eb="2">
      <t>イン</t>
    </rPh>
    <rPh sb="2" eb="3">
      <t>メイ</t>
    </rPh>
    <rPh sb="4" eb="6">
      <t>ガクネン</t>
    </rPh>
    <phoneticPr fontId="5"/>
  </si>
  <si>
    <t>試技順</t>
    <rPh sb="0" eb="2">
      <t>シギ</t>
    </rPh>
    <rPh sb="2" eb="3">
      <t>ジュン</t>
    </rPh>
    <phoneticPr fontId="5"/>
  </si>
  <si>
    <t>Ｄ</t>
    <phoneticPr fontId="5"/>
  </si>
  <si>
    <t>Ｅ</t>
    <phoneticPr fontId="5"/>
  </si>
  <si>
    <t>減点</t>
    <rPh sb="0" eb="2">
      <t>ゲンテン</t>
    </rPh>
    <phoneticPr fontId="5"/>
  </si>
  <si>
    <t>得点</t>
    <rPh sb="0" eb="2">
      <t>トクテン</t>
    </rPh>
    <phoneticPr fontId="5"/>
  </si>
  <si>
    <t>順位</t>
    <rPh sb="0" eb="2">
      <t>ジュンイ</t>
    </rPh>
    <phoneticPr fontId="5"/>
  </si>
  <si>
    <t>監督名</t>
    <rPh sb="0" eb="2">
      <t>カントク</t>
    </rPh>
    <rPh sb="2" eb="3">
      <t>メイ</t>
    </rPh>
    <phoneticPr fontId="5"/>
  </si>
  <si>
    <t>鳥取</t>
    <rPh sb="0" eb="2">
      <t>トットリ</t>
    </rPh>
    <phoneticPr fontId="5"/>
  </si>
  <si>
    <t>鳥取市立南</t>
    <phoneticPr fontId="5"/>
  </si>
  <si>
    <t>吉田　琴美(3)</t>
    <phoneticPr fontId="5"/>
  </si>
  <si>
    <t>足立　真麻(3)</t>
    <phoneticPr fontId="5"/>
  </si>
  <si>
    <t>山本　麗楽(１）</t>
    <rPh sb="0" eb="2">
      <t>ヤマモト</t>
    </rPh>
    <rPh sb="3" eb="4">
      <t>レイ</t>
    </rPh>
    <rPh sb="4" eb="5">
      <t>ガク</t>
    </rPh>
    <phoneticPr fontId="5"/>
  </si>
  <si>
    <t>山根　舞琴(3)</t>
    <phoneticPr fontId="5"/>
  </si>
  <si>
    <t>八田　望未(3)</t>
    <rPh sb="0" eb="1">
      <t>ハチ</t>
    </rPh>
    <rPh sb="1" eb="2">
      <t>タ</t>
    </rPh>
    <rPh sb="3" eb="5">
      <t>ノゾミ</t>
    </rPh>
    <phoneticPr fontId="5"/>
  </si>
  <si>
    <t>吉田　春菜(1)</t>
    <rPh sb="0" eb="2">
      <t>ヨシダ</t>
    </rPh>
    <rPh sb="3" eb="5">
      <t>ハルナ</t>
    </rPh>
    <phoneticPr fontId="5"/>
  </si>
  <si>
    <t>村田  直美</t>
    <phoneticPr fontId="5"/>
  </si>
  <si>
    <t>石川はるか(3)</t>
    <phoneticPr fontId="5"/>
  </si>
  <si>
    <t>竹中　琴音(3)</t>
    <rPh sb="0" eb="2">
      <t>タケナカ</t>
    </rPh>
    <rPh sb="3" eb="5">
      <t>コトネ</t>
    </rPh>
    <phoneticPr fontId="5"/>
  </si>
  <si>
    <t>島根</t>
    <rPh sb="0" eb="2">
      <t>シマネ</t>
    </rPh>
    <phoneticPr fontId="5"/>
  </si>
  <si>
    <t>松江市立第一</t>
    <phoneticPr fontId="5"/>
  </si>
  <si>
    <t>石川  遥陽(3)</t>
    <phoneticPr fontId="5"/>
  </si>
  <si>
    <t>糸賀　鈴乃(3)</t>
  </si>
  <si>
    <t>錦織　　杏(3)</t>
    <phoneticPr fontId="5"/>
  </si>
  <si>
    <t>来海　桃花(3)</t>
  </si>
  <si>
    <t>石川　万椰(1)</t>
    <rPh sb="0" eb="2">
      <t>イシカワ</t>
    </rPh>
    <rPh sb="3" eb="4">
      <t>マン</t>
    </rPh>
    <rPh sb="4" eb="5">
      <t>ヤ</t>
    </rPh>
    <phoneticPr fontId="5"/>
  </si>
  <si>
    <t>高田莉々花(2)</t>
    <phoneticPr fontId="5"/>
  </si>
  <si>
    <t>古曳　隆江</t>
    <rPh sb="0" eb="1">
      <t>フル</t>
    </rPh>
    <rPh sb="1" eb="2">
      <t>ヒ</t>
    </rPh>
    <rPh sb="3" eb="5">
      <t>タカエ</t>
    </rPh>
    <phoneticPr fontId="1"/>
  </si>
  <si>
    <t>杠　　瑞穂(1)</t>
    <rPh sb="0" eb="1">
      <t>ユズリハ</t>
    </rPh>
    <rPh sb="3" eb="5">
      <t>ミズホ</t>
    </rPh>
    <phoneticPr fontId="5"/>
  </si>
  <si>
    <t>谷口　美咲(1)</t>
    <rPh sb="0" eb="2">
      <t>タニグチ</t>
    </rPh>
    <rPh sb="3" eb="5">
      <t>ミサキ</t>
    </rPh>
    <phoneticPr fontId="5"/>
  </si>
  <si>
    <t>鳥取大学附属</t>
    <phoneticPr fontId="5"/>
  </si>
  <si>
    <t>西谷　　葵(2)</t>
    <phoneticPr fontId="5"/>
  </si>
  <si>
    <t>濱本　愛香(2)</t>
    <phoneticPr fontId="5"/>
  </si>
  <si>
    <t>伊奈垣希海(3)</t>
    <rPh sb="0" eb="3">
      <t>イナガキ</t>
    </rPh>
    <rPh sb="3" eb="5">
      <t>ノゾミ</t>
    </rPh>
    <phoneticPr fontId="5"/>
  </si>
  <si>
    <t>西尾　　周(2)</t>
    <phoneticPr fontId="5"/>
  </si>
  <si>
    <t>西田　結香(2)</t>
    <phoneticPr fontId="5"/>
  </si>
  <si>
    <t>水野　愛唯(1)</t>
    <rPh sb="0" eb="2">
      <t>ミズノ</t>
    </rPh>
    <rPh sb="3" eb="4">
      <t>アイ</t>
    </rPh>
    <rPh sb="4" eb="5">
      <t>タダ</t>
    </rPh>
    <phoneticPr fontId="5"/>
  </si>
  <si>
    <t>小出智栄子</t>
    <phoneticPr fontId="5"/>
  </si>
  <si>
    <t>田中　すず(2)</t>
    <rPh sb="0" eb="2">
      <t>タナカ</t>
    </rPh>
    <phoneticPr fontId="5"/>
  </si>
  <si>
    <t>中河　海華(1)</t>
    <rPh sb="0" eb="2">
      <t>ナカガワ</t>
    </rPh>
    <rPh sb="3" eb="4">
      <t>ウミ</t>
    </rPh>
    <rPh sb="4" eb="5">
      <t>ハナ</t>
    </rPh>
    <phoneticPr fontId="5"/>
  </si>
  <si>
    <t>広島</t>
    <rPh sb="0" eb="2">
      <t>ヒロシマ</t>
    </rPh>
    <phoneticPr fontId="5"/>
  </si>
  <si>
    <t>広島女学院</t>
    <rPh sb="0" eb="2">
      <t>ヒロシマ</t>
    </rPh>
    <rPh sb="2" eb="5">
      <t>ジョガクイン</t>
    </rPh>
    <phoneticPr fontId="2"/>
  </si>
  <si>
    <t>田中　　瞳(3)</t>
    <rPh sb="0" eb="2">
      <t>タナカ</t>
    </rPh>
    <rPh sb="4" eb="5">
      <t>ヒトミ</t>
    </rPh>
    <phoneticPr fontId="5"/>
  </si>
  <si>
    <t>庭田　杏珠(3)</t>
    <rPh sb="0" eb="2">
      <t>ニワタ</t>
    </rPh>
    <rPh sb="3" eb="4">
      <t>アン</t>
    </rPh>
    <rPh sb="4" eb="5">
      <t>ジュ</t>
    </rPh>
    <phoneticPr fontId="5"/>
  </si>
  <si>
    <t>林　　志帆(2)</t>
    <rPh sb="0" eb="1">
      <t>ハヤシ</t>
    </rPh>
    <rPh sb="3" eb="5">
      <t>シホ</t>
    </rPh>
    <phoneticPr fontId="5"/>
  </si>
  <si>
    <t>村上　伶奈(3)</t>
    <rPh sb="0" eb="2">
      <t>ムラカミ</t>
    </rPh>
    <rPh sb="3" eb="5">
      <t>レナ</t>
    </rPh>
    <phoneticPr fontId="5"/>
  </si>
  <si>
    <t>増田　薫子(3)</t>
    <rPh sb="0" eb="2">
      <t>マスダ</t>
    </rPh>
    <rPh sb="3" eb="5">
      <t>カオルコ</t>
    </rPh>
    <phoneticPr fontId="5"/>
  </si>
  <si>
    <t>躍場　まこ(2)</t>
    <rPh sb="0" eb="2">
      <t>オドリバ</t>
    </rPh>
    <phoneticPr fontId="5"/>
  </si>
  <si>
    <t>重松  深雪</t>
    <rPh sb="0" eb="2">
      <t>シゲマツ</t>
    </rPh>
    <rPh sb="4" eb="6">
      <t>ミユキ</t>
    </rPh>
    <phoneticPr fontId="2"/>
  </si>
  <si>
    <t>岡田　知夏(2)</t>
    <rPh sb="0" eb="2">
      <t>オカダ</t>
    </rPh>
    <rPh sb="3" eb="5">
      <t>チナツ</t>
    </rPh>
    <phoneticPr fontId="5"/>
  </si>
  <si>
    <t>村神　千尋(2)</t>
    <rPh sb="0" eb="2">
      <t>ムラカミ</t>
    </rPh>
    <rPh sb="3" eb="5">
      <t>チヒロ</t>
    </rPh>
    <phoneticPr fontId="5"/>
  </si>
  <si>
    <t>審判長</t>
    <rPh sb="0" eb="3">
      <t>シンパンチョウ</t>
    </rPh>
    <phoneticPr fontId="5"/>
  </si>
  <si>
    <t>第３７回　中国中学校新体操選手権大会</t>
  </si>
  <si>
    <t>2016年（平成28年）8月3日</t>
    <rPh sb="4" eb="5">
      <t>ネン</t>
    </rPh>
    <rPh sb="6" eb="8">
      <t>ヘイセイ</t>
    </rPh>
    <rPh sb="10" eb="11">
      <t>ネン</t>
    </rPh>
    <rPh sb="13" eb="14">
      <t>ガツ</t>
    </rPh>
    <rPh sb="15" eb="16">
      <t>ニチ</t>
    </rPh>
    <phoneticPr fontId="5"/>
  </si>
  <si>
    <t>新体操　個人演技</t>
    <rPh sb="0" eb="3">
      <t>シンタイソウ</t>
    </rPh>
    <rPh sb="4" eb="6">
      <t>コジン</t>
    </rPh>
    <rPh sb="6" eb="8">
      <t>エンギ</t>
    </rPh>
    <phoneticPr fontId="5"/>
  </si>
  <si>
    <t>総合順位</t>
    <rPh sb="0" eb="2">
      <t>ソウゴウ</t>
    </rPh>
    <rPh sb="2" eb="4">
      <t>ジュンイ</t>
    </rPh>
    <phoneticPr fontId="5"/>
  </si>
  <si>
    <t>県名</t>
    <rPh sb="0" eb="2">
      <t>ケンメイ</t>
    </rPh>
    <phoneticPr fontId="5"/>
  </si>
  <si>
    <t>選手名</t>
    <rPh sb="0" eb="3">
      <t>センシュメイ</t>
    </rPh>
    <phoneticPr fontId="5"/>
  </si>
  <si>
    <t>学年</t>
    <rPh sb="0" eb="2">
      <t>ガクネン</t>
    </rPh>
    <phoneticPr fontId="5"/>
  </si>
  <si>
    <t>ロープ</t>
    <phoneticPr fontId="5"/>
  </si>
  <si>
    <t>フープ</t>
    <phoneticPr fontId="5"/>
  </si>
  <si>
    <t>総合得点</t>
    <rPh sb="0" eb="2">
      <t>ソウゴウ</t>
    </rPh>
    <rPh sb="2" eb="4">
      <t>トクテン</t>
    </rPh>
    <phoneticPr fontId="5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</si>
</sst>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0.000"/>
    <numFmt numFmtId="178" formatCode="0.000_ "/>
    <numFmt numFmtId="179" formatCode="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3">
    <xf numFmtId="0" fontId="0" fillId="0" borderId="0" xfId="0">
      <alignment vertical="center"/>
    </xf>
    <xf numFmtId="0" fontId="4" fillId="0" borderId="0" xfId="1" applyFont="1" applyAlignment="1">
      <alignment vertical="center" shrinkToFi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176" fontId="9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1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13" xfId="0" applyFill="1" applyBorder="1">
      <alignment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78" fontId="14" fillId="0" borderId="33" xfId="1" applyNumberFormat="1" applyFont="1" applyBorder="1" applyAlignment="1">
      <alignment vertical="center" wrapText="1"/>
    </xf>
    <xf numFmtId="178" fontId="14" fillId="0" borderId="34" xfId="1" applyNumberFormat="1" applyFont="1" applyBorder="1" applyAlignment="1">
      <alignment vertical="center" wrapText="1"/>
    </xf>
    <xf numFmtId="178" fontId="14" fillId="0" borderId="35" xfId="1" applyNumberFormat="1" applyFont="1" applyBorder="1" applyAlignment="1">
      <alignment vertical="center" wrapText="1"/>
    </xf>
    <xf numFmtId="179" fontId="14" fillId="0" borderId="0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center" vertical="center" wrapText="1"/>
    </xf>
    <xf numFmtId="178" fontId="14" fillId="0" borderId="0" xfId="1" applyNumberFormat="1" applyFont="1" applyBorder="1" applyAlignment="1">
      <alignment horizontal="center" vertical="center" wrapText="1"/>
    </xf>
    <xf numFmtId="178" fontId="12" fillId="0" borderId="0" xfId="1" applyNumberFormat="1" applyFont="1" applyBorder="1" applyAlignment="1">
      <alignment horizontal="center" vertical="center" wrapText="1"/>
    </xf>
    <xf numFmtId="178" fontId="14" fillId="0" borderId="0" xfId="1" applyNumberFormat="1" applyFont="1" applyBorder="1">
      <alignment vertical="center"/>
    </xf>
    <xf numFmtId="179" fontId="14" fillId="0" borderId="0" xfId="1" applyNumberFormat="1" applyFont="1" applyBorder="1">
      <alignment vertical="center"/>
    </xf>
    <xf numFmtId="179" fontId="15" fillId="0" borderId="0" xfId="1" applyNumberFormat="1" applyFont="1" applyBorder="1">
      <alignment vertical="center"/>
    </xf>
    <xf numFmtId="178" fontId="13" fillId="0" borderId="32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0" xfId="1" applyFont="1" applyAlignment="1">
      <alignment horizontal="center" vertical="center" shrinkToFit="1"/>
    </xf>
    <xf numFmtId="176" fontId="9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36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textRotation="255"/>
    </xf>
    <xf numFmtId="0" fontId="17" fillId="0" borderId="3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textRotation="255"/>
    </xf>
    <xf numFmtId="0" fontId="17" fillId="0" borderId="0" xfId="0" applyFont="1">
      <alignment vertical="center"/>
    </xf>
    <xf numFmtId="0" fontId="17" fillId="0" borderId="37" xfId="0" applyFont="1" applyBorder="1" applyAlignment="1">
      <alignment horizontal="center" vertical="center" textRotation="255"/>
    </xf>
    <xf numFmtId="0" fontId="17" fillId="0" borderId="38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textRotation="255"/>
    </xf>
    <xf numFmtId="0" fontId="17" fillId="0" borderId="41" xfId="0" applyFont="1" applyBorder="1" applyAlignment="1">
      <alignment horizontal="center" vertical="center" textRotation="255"/>
    </xf>
    <xf numFmtId="0" fontId="17" fillId="0" borderId="42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78" fontId="17" fillId="0" borderId="39" xfId="0" applyNumberFormat="1" applyFont="1" applyBorder="1" applyAlignment="1">
      <alignment horizontal="right" vertical="center"/>
    </xf>
    <xf numFmtId="179" fontId="17" fillId="0" borderId="40" xfId="0" applyNumberFormat="1" applyFont="1" applyBorder="1" applyAlignment="1">
      <alignment horizontal="center" vertical="center"/>
    </xf>
    <xf numFmtId="179" fontId="17" fillId="0" borderId="40" xfId="0" applyNumberFormat="1" applyFont="1" applyBorder="1" applyAlignment="1">
      <alignment horizontal="right" vertical="center"/>
    </xf>
    <xf numFmtId="178" fontId="17" fillId="0" borderId="38" xfId="0" applyNumberFormat="1" applyFont="1" applyBorder="1" applyAlignment="1">
      <alignment horizontal="right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78" fontId="17" fillId="0" borderId="17" xfId="0" applyNumberFormat="1" applyFont="1" applyBorder="1" applyAlignment="1">
      <alignment horizontal="right" vertical="center"/>
    </xf>
    <xf numFmtId="179" fontId="17" fillId="0" borderId="18" xfId="0" applyNumberFormat="1" applyFont="1" applyBorder="1" applyAlignment="1">
      <alignment horizontal="center" vertical="center"/>
    </xf>
    <xf numFmtId="179" fontId="17" fillId="0" borderId="18" xfId="0" applyNumberFormat="1" applyFont="1" applyBorder="1" applyAlignment="1">
      <alignment horizontal="right" vertical="center"/>
    </xf>
    <xf numFmtId="178" fontId="17" fillId="0" borderId="44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13" fillId="0" borderId="30" xfId="1" applyNumberFormat="1" applyFont="1" applyBorder="1" applyAlignment="1">
      <alignment horizontal="center" vertical="center" wrapText="1"/>
    </xf>
    <xf numFmtId="178" fontId="14" fillId="0" borderId="30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&#26032;&#20307;&#25805;&#65288;&#22243;&#2030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8.&#26032;&#20307;&#25805;&#65288;&#20491;&#20154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一覧表"/>
      <sheetName val="団体得点表"/>
      <sheetName val="ランク順"/>
      <sheetName val="得点表示票"/>
    </sheetNames>
    <sheetDataSet>
      <sheetData sheetId="0"/>
      <sheetData sheetId="1">
        <row r="8">
          <cell r="J8">
            <v>5.15</v>
          </cell>
          <cell r="P8">
            <v>5.4329999999999998</v>
          </cell>
          <cell r="R8">
            <v>0.3</v>
          </cell>
          <cell r="T8">
            <v>10.282999999999999</v>
          </cell>
          <cell r="U8">
            <v>3</v>
          </cell>
        </row>
        <row r="9">
          <cell r="J9">
            <v>4.8499999999999996</v>
          </cell>
          <cell r="P9">
            <v>5.2</v>
          </cell>
          <cell r="R9">
            <v>0</v>
          </cell>
          <cell r="T9">
            <v>10.050000000000001</v>
          </cell>
          <cell r="U9">
            <v>4</v>
          </cell>
        </row>
        <row r="10">
          <cell r="J10">
            <v>5.7</v>
          </cell>
          <cell r="P10">
            <v>6.4</v>
          </cell>
          <cell r="R10">
            <v>0</v>
          </cell>
          <cell r="T10">
            <v>12.100000000000001</v>
          </cell>
          <cell r="U10">
            <v>1</v>
          </cell>
        </row>
        <row r="11">
          <cell r="J11">
            <v>5.7</v>
          </cell>
          <cell r="P11">
            <v>6.4</v>
          </cell>
          <cell r="R11">
            <v>0</v>
          </cell>
          <cell r="T11">
            <v>12.100000000000001</v>
          </cell>
          <cell r="U11">
            <v>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合得点"/>
      <sheetName val="総合ランク順"/>
      <sheetName val="ロープ得点表"/>
      <sheetName val="フープ得点表 "/>
      <sheetName val="ロープランク順"/>
      <sheetName val="フープランク順"/>
      <sheetName val="ロープ個人票"/>
      <sheetName val="フープ個人票"/>
    </sheetNames>
    <sheetDataSet>
      <sheetData sheetId="0">
        <row r="8">
          <cell r="A8" t="str">
            <v>鳥取</v>
          </cell>
          <cell r="B8" t="str">
            <v>鳥取北</v>
          </cell>
          <cell r="C8" t="str">
            <v>本田　夏乃</v>
          </cell>
          <cell r="D8">
            <v>3</v>
          </cell>
          <cell r="E8">
            <v>17</v>
          </cell>
          <cell r="F8">
            <v>3.55</v>
          </cell>
          <cell r="G8">
            <v>5.8330000000000002</v>
          </cell>
          <cell r="H8">
            <v>0</v>
          </cell>
          <cell r="I8">
            <v>9.3829999999999991</v>
          </cell>
          <cell r="J8">
            <v>9</v>
          </cell>
          <cell r="K8">
            <v>12</v>
          </cell>
          <cell r="L8">
            <v>2.65</v>
          </cell>
          <cell r="M8">
            <v>5.4329999999999998</v>
          </cell>
          <cell r="N8">
            <v>0</v>
          </cell>
          <cell r="O8">
            <v>8.0830000000000002</v>
          </cell>
          <cell r="P8">
            <v>19</v>
          </cell>
          <cell r="Q8">
            <v>17.466000000000001</v>
          </cell>
          <cell r="R8">
            <v>11</v>
          </cell>
          <cell r="T8">
            <v>11</v>
          </cell>
        </row>
        <row r="9">
          <cell r="A9" t="str">
            <v>鳥取</v>
          </cell>
          <cell r="B9" t="str">
            <v>鳥取南</v>
          </cell>
          <cell r="C9" t="str">
            <v>足立　真麻</v>
          </cell>
          <cell r="D9">
            <v>3</v>
          </cell>
          <cell r="E9">
            <v>12</v>
          </cell>
          <cell r="F9">
            <v>3.1</v>
          </cell>
          <cell r="G9">
            <v>6.133</v>
          </cell>
          <cell r="H9">
            <v>0</v>
          </cell>
          <cell r="I9">
            <v>9.2330000000000005</v>
          </cell>
          <cell r="J9">
            <v>10</v>
          </cell>
          <cell r="K9">
            <v>18</v>
          </cell>
          <cell r="L9">
            <v>3.05</v>
          </cell>
          <cell r="M9">
            <v>6</v>
          </cell>
          <cell r="N9">
            <v>0</v>
          </cell>
          <cell r="O9">
            <v>9.0500000000000007</v>
          </cell>
          <cell r="P9">
            <v>10</v>
          </cell>
          <cell r="Q9">
            <v>18.283000000000001</v>
          </cell>
          <cell r="R9">
            <v>10</v>
          </cell>
          <cell r="T9">
            <v>10</v>
          </cell>
        </row>
        <row r="10">
          <cell r="A10" t="str">
            <v>鳥取</v>
          </cell>
          <cell r="B10" t="str">
            <v>鳥取南</v>
          </cell>
          <cell r="C10" t="str">
            <v>吉田　琴美</v>
          </cell>
          <cell r="D10">
            <v>3</v>
          </cell>
          <cell r="E10">
            <v>7</v>
          </cell>
          <cell r="F10">
            <v>2.2000000000000002</v>
          </cell>
          <cell r="G10">
            <v>5.7329999999999997</v>
          </cell>
          <cell r="H10">
            <v>0</v>
          </cell>
          <cell r="I10">
            <v>7.9329999999999998</v>
          </cell>
          <cell r="J10">
            <v>18</v>
          </cell>
          <cell r="K10">
            <v>1</v>
          </cell>
          <cell r="L10">
            <v>2.9</v>
          </cell>
          <cell r="M10">
            <v>5.7329999999999997</v>
          </cell>
          <cell r="N10">
            <v>0</v>
          </cell>
          <cell r="O10">
            <v>8.6329999999999991</v>
          </cell>
          <cell r="P10">
            <v>11</v>
          </cell>
          <cell r="Q10">
            <v>16.565999999999999</v>
          </cell>
          <cell r="R10">
            <v>17</v>
          </cell>
          <cell r="T10">
            <v>17</v>
          </cell>
        </row>
        <row r="11">
          <cell r="A11" t="str">
            <v>鳥取</v>
          </cell>
          <cell r="B11" t="str">
            <v>鳥大附属</v>
          </cell>
          <cell r="C11" t="str">
            <v>西尾　　周</v>
          </cell>
          <cell r="D11">
            <v>2</v>
          </cell>
          <cell r="E11">
            <v>3</v>
          </cell>
          <cell r="F11">
            <v>2.5499999999999998</v>
          </cell>
          <cell r="G11">
            <v>5.766</v>
          </cell>
          <cell r="H11">
            <v>0</v>
          </cell>
          <cell r="I11">
            <v>8.3160000000000007</v>
          </cell>
          <cell r="J11">
            <v>17</v>
          </cell>
          <cell r="K11">
            <v>10</v>
          </cell>
          <cell r="L11">
            <v>2.7</v>
          </cell>
          <cell r="M11">
            <v>5.6</v>
          </cell>
          <cell r="N11">
            <v>0</v>
          </cell>
          <cell r="O11">
            <v>8.3000000000000007</v>
          </cell>
          <cell r="P11">
            <v>17</v>
          </cell>
          <cell r="Q11">
            <v>16.616</v>
          </cell>
          <cell r="R11">
            <v>16</v>
          </cell>
          <cell r="T11">
            <v>16</v>
          </cell>
        </row>
        <row r="12">
          <cell r="A12" t="str">
            <v>島根</v>
          </cell>
          <cell r="B12" t="str">
            <v>松江第一</v>
          </cell>
          <cell r="C12" t="str">
            <v>糸賀　鈴乃</v>
          </cell>
          <cell r="D12">
            <v>3</v>
          </cell>
          <cell r="E12">
            <v>19</v>
          </cell>
          <cell r="F12">
            <v>3.8</v>
          </cell>
          <cell r="G12">
            <v>5.8659999999999997</v>
          </cell>
          <cell r="H12">
            <v>0</v>
          </cell>
          <cell r="I12">
            <v>9.6660000000000004</v>
          </cell>
          <cell r="J12">
            <v>5</v>
          </cell>
          <cell r="K12">
            <v>20</v>
          </cell>
          <cell r="L12">
            <v>3.55</v>
          </cell>
          <cell r="M12">
            <v>5.8659999999999997</v>
          </cell>
          <cell r="N12">
            <v>0</v>
          </cell>
          <cell r="O12">
            <v>9.4160000000000004</v>
          </cell>
          <cell r="P12">
            <v>7</v>
          </cell>
          <cell r="Q12">
            <v>19.082000000000001</v>
          </cell>
          <cell r="R12">
            <v>6</v>
          </cell>
          <cell r="T12">
            <v>6</v>
          </cell>
        </row>
        <row r="13">
          <cell r="A13" t="str">
            <v>島根</v>
          </cell>
          <cell r="B13" t="str">
            <v>松江第一</v>
          </cell>
          <cell r="C13" t="str">
            <v>石川　遥陽</v>
          </cell>
          <cell r="D13">
            <v>3</v>
          </cell>
          <cell r="E13">
            <v>13</v>
          </cell>
          <cell r="F13">
            <v>2.95</v>
          </cell>
          <cell r="G13">
            <v>6.1660000000000004</v>
          </cell>
          <cell r="H13">
            <v>0</v>
          </cell>
          <cell r="I13">
            <v>9.1159999999999997</v>
          </cell>
          <cell r="J13">
            <v>11</v>
          </cell>
          <cell r="K13">
            <v>11</v>
          </cell>
          <cell r="L13">
            <v>3.3</v>
          </cell>
          <cell r="M13">
            <v>5.9660000000000002</v>
          </cell>
          <cell r="N13">
            <v>0</v>
          </cell>
          <cell r="O13">
            <v>9.266</v>
          </cell>
          <cell r="P13">
            <v>9</v>
          </cell>
          <cell r="Q13">
            <v>18.381999999999998</v>
          </cell>
          <cell r="R13">
            <v>9</v>
          </cell>
          <cell r="T13">
            <v>9</v>
          </cell>
        </row>
        <row r="14">
          <cell r="A14" t="str">
            <v>島根</v>
          </cell>
          <cell r="B14" t="str">
            <v>松江第一</v>
          </cell>
          <cell r="C14" t="str">
            <v>来海　桃花</v>
          </cell>
          <cell r="D14">
            <v>3</v>
          </cell>
          <cell r="E14">
            <v>4</v>
          </cell>
          <cell r="F14">
            <v>2.5499999999999998</v>
          </cell>
          <cell r="G14">
            <v>6.1</v>
          </cell>
          <cell r="H14">
            <v>0</v>
          </cell>
          <cell r="I14">
            <v>8.65</v>
          </cell>
          <cell r="J14">
            <v>13</v>
          </cell>
          <cell r="K14">
            <v>7</v>
          </cell>
          <cell r="L14">
            <v>2.35</v>
          </cell>
          <cell r="M14">
            <v>6.1</v>
          </cell>
          <cell r="N14">
            <v>0</v>
          </cell>
          <cell r="O14">
            <v>8.4499999999999993</v>
          </cell>
          <cell r="P14">
            <v>15</v>
          </cell>
          <cell r="Q14">
            <v>17.100000000000001</v>
          </cell>
          <cell r="R14">
            <v>13</v>
          </cell>
          <cell r="T14">
            <v>13</v>
          </cell>
        </row>
        <row r="15">
          <cell r="A15" t="str">
            <v>島根</v>
          </cell>
          <cell r="B15" t="str">
            <v>松江第一</v>
          </cell>
          <cell r="C15" t="str">
            <v>石川　万椰</v>
          </cell>
          <cell r="D15">
            <v>1</v>
          </cell>
          <cell r="E15">
            <v>9</v>
          </cell>
          <cell r="F15">
            <v>2.75</v>
          </cell>
          <cell r="G15">
            <v>5.766</v>
          </cell>
          <cell r="H15">
            <v>0</v>
          </cell>
          <cell r="I15">
            <v>8.516</v>
          </cell>
          <cell r="J15">
            <v>14</v>
          </cell>
          <cell r="K15">
            <v>5</v>
          </cell>
          <cell r="L15">
            <v>2.9</v>
          </cell>
          <cell r="M15">
            <v>5.6</v>
          </cell>
          <cell r="N15">
            <v>0</v>
          </cell>
          <cell r="O15">
            <v>8.5</v>
          </cell>
          <cell r="P15">
            <v>14</v>
          </cell>
          <cell r="Q15">
            <v>17.015999999999998</v>
          </cell>
          <cell r="R15">
            <v>14</v>
          </cell>
          <cell r="T15">
            <v>14</v>
          </cell>
        </row>
        <row r="16">
          <cell r="A16" t="str">
            <v>岡山</v>
          </cell>
          <cell r="B16" t="str">
            <v>福南</v>
          </cell>
          <cell r="C16" t="str">
            <v>日笠　　碧</v>
          </cell>
          <cell r="D16">
            <v>2</v>
          </cell>
          <cell r="E16">
            <v>11</v>
          </cell>
          <cell r="F16">
            <v>3.9</v>
          </cell>
          <cell r="G16">
            <v>6.2</v>
          </cell>
          <cell r="H16">
            <v>0.05</v>
          </cell>
          <cell r="I16">
            <v>10.050000000000001</v>
          </cell>
          <cell r="J16">
            <v>3</v>
          </cell>
          <cell r="K16">
            <v>13</v>
          </cell>
          <cell r="L16">
            <v>3.9</v>
          </cell>
          <cell r="M16">
            <v>6.1660000000000004</v>
          </cell>
          <cell r="N16">
            <v>0</v>
          </cell>
          <cell r="O16">
            <v>10.066000000000001</v>
          </cell>
          <cell r="P16">
            <v>3</v>
          </cell>
          <cell r="Q16">
            <v>20.116</v>
          </cell>
          <cell r="R16">
            <v>4</v>
          </cell>
          <cell r="T16">
            <v>4</v>
          </cell>
        </row>
        <row r="17">
          <cell r="A17" t="str">
            <v>岡山</v>
          </cell>
          <cell r="B17" t="str">
            <v>真備</v>
          </cell>
          <cell r="C17" t="str">
            <v>笠原　　梓</v>
          </cell>
          <cell r="D17">
            <v>2</v>
          </cell>
          <cell r="E17">
            <v>14</v>
          </cell>
          <cell r="F17">
            <v>4.05</v>
          </cell>
          <cell r="G17">
            <v>5.7</v>
          </cell>
          <cell r="H17">
            <v>0.3</v>
          </cell>
          <cell r="I17">
            <v>9.4499999999999993</v>
          </cell>
          <cell r="J17">
            <v>8</v>
          </cell>
          <cell r="K17">
            <v>14</v>
          </cell>
          <cell r="L17">
            <v>3.6</v>
          </cell>
          <cell r="M17">
            <v>5.8330000000000002</v>
          </cell>
          <cell r="N17">
            <v>0</v>
          </cell>
          <cell r="O17">
            <v>9.4329999999999998</v>
          </cell>
          <cell r="P17">
            <v>6</v>
          </cell>
          <cell r="Q17">
            <v>18.882999999999999</v>
          </cell>
          <cell r="R17">
            <v>8</v>
          </cell>
          <cell r="T17">
            <v>8</v>
          </cell>
        </row>
        <row r="18">
          <cell r="A18" t="str">
            <v>岡山</v>
          </cell>
          <cell r="B18" t="str">
            <v>清心</v>
          </cell>
          <cell r="C18" t="str">
            <v>板谷　梨央</v>
          </cell>
          <cell r="D18">
            <v>2</v>
          </cell>
          <cell r="E18">
            <v>1</v>
          </cell>
          <cell r="F18">
            <v>3.5</v>
          </cell>
          <cell r="G18">
            <v>6.1660000000000004</v>
          </cell>
          <cell r="H18">
            <v>0</v>
          </cell>
          <cell r="I18">
            <v>9.6660000000000004</v>
          </cell>
          <cell r="J18">
            <v>5</v>
          </cell>
          <cell r="K18">
            <v>4</v>
          </cell>
          <cell r="L18">
            <v>4.4000000000000004</v>
          </cell>
          <cell r="M18">
            <v>6.133</v>
          </cell>
          <cell r="N18">
            <v>0</v>
          </cell>
          <cell r="O18">
            <v>10.532999999999999</v>
          </cell>
          <cell r="P18">
            <v>1</v>
          </cell>
          <cell r="Q18">
            <v>20.198999999999998</v>
          </cell>
          <cell r="R18">
            <v>3</v>
          </cell>
          <cell r="T18">
            <v>3</v>
          </cell>
        </row>
        <row r="19">
          <cell r="A19" t="str">
            <v>岡山</v>
          </cell>
          <cell r="B19" t="str">
            <v>総社東</v>
          </cell>
          <cell r="C19" t="str">
            <v>田淵　海羽</v>
          </cell>
          <cell r="D19">
            <v>2</v>
          </cell>
          <cell r="E19">
            <v>10</v>
          </cell>
          <cell r="F19">
            <v>3.95</v>
          </cell>
          <cell r="G19">
            <v>6.3330000000000002</v>
          </cell>
          <cell r="H19">
            <v>0.05</v>
          </cell>
          <cell r="I19">
            <v>10.233000000000001</v>
          </cell>
          <cell r="J19">
            <v>2</v>
          </cell>
          <cell r="K19">
            <v>3</v>
          </cell>
          <cell r="L19">
            <v>4</v>
          </cell>
          <cell r="M19">
            <v>6.266</v>
          </cell>
          <cell r="N19">
            <v>0</v>
          </cell>
          <cell r="O19">
            <v>10.266</v>
          </cell>
          <cell r="P19">
            <v>2</v>
          </cell>
          <cell r="Q19">
            <v>20.499000000000002</v>
          </cell>
          <cell r="R19">
            <v>2</v>
          </cell>
          <cell r="T19">
            <v>2</v>
          </cell>
        </row>
        <row r="20">
          <cell r="A20" t="str">
            <v>広島</v>
          </cell>
          <cell r="B20" t="str">
            <v>芦田</v>
          </cell>
          <cell r="C20" t="str">
            <v>光成和佳奈</v>
          </cell>
          <cell r="D20">
            <v>2</v>
          </cell>
          <cell r="E20">
            <v>18</v>
          </cell>
          <cell r="F20">
            <v>3.5</v>
          </cell>
          <cell r="G20">
            <v>6.0659999999999998</v>
          </cell>
          <cell r="H20">
            <v>0</v>
          </cell>
          <cell r="I20">
            <v>9.5660000000000007</v>
          </cell>
          <cell r="J20">
            <v>7</v>
          </cell>
          <cell r="K20">
            <v>15</v>
          </cell>
          <cell r="L20">
            <v>3.35</v>
          </cell>
          <cell r="M20">
            <v>6.0659999999999998</v>
          </cell>
          <cell r="N20">
            <v>0</v>
          </cell>
          <cell r="O20">
            <v>9.4160000000000004</v>
          </cell>
          <cell r="P20">
            <v>7</v>
          </cell>
          <cell r="Q20">
            <v>18.981999999999999</v>
          </cell>
          <cell r="R20">
            <v>7</v>
          </cell>
          <cell r="T20">
            <v>7</v>
          </cell>
        </row>
        <row r="21">
          <cell r="A21" t="str">
            <v>広島</v>
          </cell>
          <cell r="B21" t="str">
            <v>長束</v>
          </cell>
          <cell r="C21" t="str">
            <v>津村　涼花</v>
          </cell>
          <cell r="D21">
            <v>1</v>
          </cell>
          <cell r="E21">
            <v>20</v>
          </cell>
          <cell r="F21">
            <v>2.95</v>
          </cell>
          <cell r="G21">
            <v>5.7329999999999997</v>
          </cell>
          <cell r="H21">
            <v>0</v>
          </cell>
          <cell r="I21">
            <v>8.6829999999999998</v>
          </cell>
          <cell r="J21">
            <v>12</v>
          </cell>
          <cell r="K21">
            <v>16</v>
          </cell>
          <cell r="L21">
            <v>3.2</v>
          </cell>
          <cell r="M21">
            <v>5.4329999999999998</v>
          </cell>
          <cell r="N21">
            <v>0</v>
          </cell>
          <cell r="O21">
            <v>8.6329999999999991</v>
          </cell>
          <cell r="P21">
            <v>11</v>
          </cell>
          <cell r="Q21">
            <v>17.315999999999999</v>
          </cell>
          <cell r="R21">
            <v>12</v>
          </cell>
          <cell r="T21">
            <v>12</v>
          </cell>
        </row>
        <row r="22">
          <cell r="A22" t="str">
            <v>広島</v>
          </cell>
          <cell r="B22" t="str">
            <v>済美</v>
          </cell>
          <cell r="C22" t="str">
            <v>岩田和花奈</v>
          </cell>
          <cell r="D22">
            <v>1</v>
          </cell>
          <cell r="E22">
            <v>2</v>
          </cell>
          <cell r="F22">
            <v>2.5</v>
          </cell>
          <cell r="G22">
            <v>5.8330000000000002</v>
          </cell>
          <cell r="H22">
            <v>0</v>
          </cell>
          <cell r="I22">
            <v>8.3330000000000002</v>
          </cell>
          <cell r="J22">
            <v>16</v>
          </cell>
          <cell r="K22">
            <v>2</v>
          </cell>
          <cell r="L22">
            <v>2.1</v>
          </cell>
          <cell r="M22">
            <v>5.4660000000000002</v>
          </cell>
          <cell r="N22">
            <v>0</v>
          </cell>
          <cell r="O22">
            <v>7.5659999999999998</v>
          </cell>
          <cell r="P22">
            <v>20</v>
          </cell>
          <cell r="Q22">
            <v>15.899000000000001</v>
          </cell>
          <cell r="R22">
            <v>20</v>
          </cell>
          <cell r="T22">
            <v>20</v>
          </cell>
        </row>
        <row r="23">
          <cell r="A23" t="str">
            <v>広島</v>
          </cell>
          <cell r="B23" t="str">
            <v>修大鈴峯</v>
          </cell>
          <cell r="C23" t="str">
            <v>古市　恵瞳</v>
          </cell>
          <cell r="D23">
            <v>2</v>
          </cell>
          <cell r="E23">
            <v>8</v>
          </cell>
          <cell r="F23">
            <v>1.9</v>
          </cell>
          <cell r="G23">
            <v>5.5330000000000004</v>
          </cell>
          <cell r="H23">
            <v>0</v>
          </cell>
          <cell r="I23">
            <v>7.4329999999999998</v>
          </cell>
          <cell r="J23">
            <v>20</v>
          </cell>
          <cell r="K23">
            <v>9</v>
          </cell>
          <cell r="L23">
            <v>3.1</v>
          </cell>
          <cell r="M23">
            <v>5.4660000000000002</v>
          </cell>
          <cell r="N23">
            <v>0</v>
          </cell>
          <cell r="O23">
            <v>8.5660000000000007</v>
          </cell>
          <cell r="P23">
            <v>13</v>
          </cell>
          <cell r="Q23">
            <v>15.999000000000001</v>
          </cell>
          <cell r="R23">
            <v>18</v>
          </cell>
          <cell r="T23">
            <v>18</v>
          </cell>
        </row>
        <row r="24">
          <cell r="A24" t="str">
            <v>山口</v>
          </cell>
          <cell r="B24" t="str">
            <v>由宇</v>
          </cell>
          <cell r="C24" t="str">
            <v>河本　夏歩</v>
          </cell>
          <cell r="D24">
            <v>1</v>
          </cell>
          <cell r="E24">
            <v>15</v>
          </cell>
          <cell r="F24">
            <v>4.1500000000000004</v>
          </cell>
          <cell r="G24">
            <v>6.4</v>
          </cell>
          <cell r="H24">
            <v>0</v>
          </cell>
          <cell r="I24">
            <v>10.55</v>
          </cell>
          <cell r="J24">
            <v>1</v>
          </cell>
          <cell r="K24">
            <v>17</v>
          </cell>
          <cell r="L24">
            <v>3.8</v>
          </cell>
          <cell r="M24">
            <v>6.2</v>
          </cell>
          <cell r="N24">
            <v>0</v>
          </cell>
          <cell r="O24">
            <v>10</v>
          </cell>
          <cell r="P24">
            <v>4</v>
          </cell>
          <cell r="Q24">
            <v>20.55</v>
          </cell>
          <cell r="R24">
            <v>1</v>
          </cell>
          <cell r="T24">
            <v>1</v>
          </cell>
        </row>
        <row r="25">
          <cell r="A25" t="str">
            <v>山口</v>
          </cell>
          <cell r="B25" t="str">
            <v>藤山</v>
          </cell>
          <cell r="C25" t="str">
            <v>有近　星香</v>
          </cell>
          <cell r="D25">
            <v>3</v>
          </cell>
          <cell r="E25">
            <v>16</v>
          </cell>
          <cell r="F25">
            <v>3.45</v>
          </cell>
          <cell r="G25">
            <v>6.2329999999999997</v>
          </cell>
          <cell r="H25">
            <v>0</v>
          </cell>
          <cell r="I25">
            <v>9.6829999999999998</v>
          </cell>
          <cell r="J25">
            <v>4</v>
          </cell>
          <cell r="K25">
            <v>19</v>
          </cell>
          <cell r="L25">
            <v>3.65</v>
          </cell>
          <cell r="M25">
            <v>6.1</v>
          </cell>
          <cell r="N25">
            <v>0</v>
          </cell>
          <cell r="O25">
            <v>9.75</v>
          </cell>
          <cell r="P25">
            <v>5</v>
          </cell>
          <cell r="Q25">
            <v>19.433</v>
          </cell>
          <cell r="R25">
            <v>5</v>
          </cell>
          <cell r="T25">
            <v>5</v>
          </cell>
        </row>
        <row r="26">
          <cell r="A26" t="str">
            <v>山口</v>
          </cell>
          <cell r="B26" t="str">
            <v>由宇</v>
          </cell>
          <cell r="C26" t="str">
            <v>海切　万央</v>
          </cell>
          <cell r="D26">
            <v>2</v>
          </cell>
          <cell r="E26">
            <v>6</v>
          </cell>
          <cell r="F26">
            <v>2.95</v>
          </cell>
          <cell r="G26">
            <v>5.4</v>
          </cell>
          <cell r="H26">
            <v>0</v>
          </cell>
          <cell r="I26">
            <v>8.35</v>
          </cell>
          <cell r="J26">
            <v>15</v>
          </cell>
          <cell r="K26">
            <v>8</v>
          </cell>
          <cell r="L26">
            <v>2.5499999999999998</v>
          </cell>
          <cell r="M26">
            <v>5.8330000000000002</v>
          </cell>
          <cell r="N26">
            <v>0</v>
          </cell>
          <cell r="O26">
            <v>8.3829999999999991</v>
          </cell>
          <cell r="P26">
            <v>16</v>
          </cell>
          <cell r="Q26">
            <v>16.732999999999997</v>
          </cell>
          <cell r="R26">
            <v>15</v>
          </cell>
          <cell r="T26">
            <v>15</v>
          </cell>
        </row>
        <row r="27">
          <cell r="A27" t="str">
            <v>山口</v>
          </cell>
          <cell r="B27" t="str">
            <v>灘</v>
          </cell>
          <cell r="C27" t="str">
            <v>野原　朱莉</v>
          </cell>
          <cell r="D27">
            <v>1</v>
          </cell>
          <cell r="E27">
            <v>5</v>
          </cell>
          <cell r="F27">
            <v>2.15</v>
          </cell>
          <cell r="G27">
            <v>5.6</v>
          </cell>
          <cell r="H27">
            <v>0</v>
          </cell>
          <cell r="I27">
            <v>7.75</v>
          </cell>
          <cell r="J27">
            <v>19</v>
          </cell>
          <cell r="K27">
            <v>6</v>
          </cell>
          <cell r="L27">
            <v>2.5</v>
          </cell>
          <cell r="M27">
            <v>5.6660000000000004</v>
          </cell>
          <cell r="N27">
            <v>0</v>
          </cell>
          <cell r="O27">
            <v>8.1660000000000004</v>
          </cell>
          <cell r="P27">
            <v>18</v>
          </cell>
          <cell r="Q27">
            <v>15.916</v>
          </cell>
          <cell r="R27">
            <v>19</v>
          </cell>
          <cell r="T27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Normal="100" workbookViewId="0">
      <selection activeCell="D16" sqref="D16"/>
    </sheetView>
  </sheetViews>
  <sheetFormatPr defaultRowHeight="13.5"/>
  <cols>
    <col min="1" max="1" width="5.5" style="99" customWidth="1"/>
    <col min="2" max="2" width="5.625" customWidth="1"/>
    <col min="3" max="3" width="10.25" customWidth="1"/>
    <col min="4" max="4" width="14" customWidth="1"/>
    <col min="5" max="5" width="4.25" customWidth="1"/>
    <col min="6" max="6" width="5" style="99" customWidth="1"/>
    <col min="7" max="10" width="7.75" style="99" customWidth="1"/>
    <col min="11" max="11" width="5.25" style="99" customWidth="1"/>
    <col min="12" max="12" width="4.875" style="99" customWidth="1"/>
    <col min="13" max="16" width="7.75" style="99" customWidth="1"/>
    <col min="17" max="17" width="5.25" style="99" customWidth="1"/>
    <col min="18" max="18" width="10.25" style="99" customWidth="1"/>
    <col min="19" max="19" width="5.5" style="99" customWidth="1"/>
  </cols>
  <sheetData>
    <row r="1" spans="1:19" ht="37.5" customHeight="1">
      <c r="B1" s="100" t="s">
        <v>59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18" customHeight="1">
      <c r="B2" s="101"/>
      <c r="O2" s="87" t="s">
        <v>60</v>
      </c>
      <c r="P2" s="87"/>
      <c r="Q2" s="87"/>
      <c r="R2" s="87"/>
    </row>
    <row r="3" spans="1:19" ht="18" customHeight="1">
      <c r="B3" s="101"/>
      <c r="O3" s="88" t="s">
        <v>2</v>
      </c>
      <c r="P3" s="88"/>
      <c r="Q3" s="88"/>
      <c r="R3" s="88"/>
    </row>
    <row r="4" spans="1:19" ht="24.75" customHeight="1" thickBot="1">
      <c r="B4" s="7" t="s">
        <v>61</v>
      </c>
    </row>
    <row r="5" spans="1:19" s="109" customFormat="1" ht="25.5" customHeight="1">
      <c r="A5" s="102" t="s">
        <v>62</v>
      </c>
      <c r="B5" s="103" t="s">
        <v>63</v>
      </c>
      <c r="C5" s="104" t="s">
        <v>5</v>
      </c>
      <c r="D5" s="104" t="s">
        <v>64</v>
      </c>
      <c r="E5" s="105" t="s">
        <v>65</v>
      </c>
      <c r="F5" s="106" t="s">
        <v>66</v>
      </c>
      <c r="G5" s="104"/>
      <c r="H5" s="104"/>
      <c r="I5" s="104"/>
      <c r="J5" s="104"/>
      <c r="K5" s="107"/>
      <c r="L5" s="106" t="s">
        <v>67</v>
      </c>
      <c r="M5" s="104"/>
      <c r="N5" s="104"/>
      <c r="O5" s="104"/>
      <c r="P5" s="104"/>
      <c r="Q5" s="107"/>
      <c r="R5" s="108" t="s">
        <v>68</v>
      </c>
      <c r="S5" s="105" t="s">
        <v>62</v>
      </c>
    </row>
    <row r="6" spans="1:19" s="109" customFormat="1" ht="25.5" customHeight="1">
      <c r="A6" s="110"/>
      <c r="B6" s="111"/>
      <c r="C6" s="112"/>
      <c r="D6" s="112"/>
      <c r="E6" s="113"/>
      <c r="F6" s="111" t="s">
        <v>8</v>
      </c>
      <c r="G6" s="112" t="s">
        <v>12</v>
      </c>
      <c r="H6" s="112"/>
      <c r="I6" s="112"/>
      <c r="J6" s="112"/>
      <c r="K6" s="113" t="s">
        <v>13</v>
      </c>
      <c r="L6" s="111" t="s">
        <v>8</v>
      </c>
      <c r="M6" s="112" t="s">
        <v>12</v>
      </c>
      <c r="N6" s="112"/>
      <c r="O6" s="112"/>
      <c r="P6" s="112"/>
      <c r="Q6" s="113" t="s">
        <v>13</v>
      </c>
      <c r="R6" s="114"/>
      <c r="S6" s="113"/>
    </row>
    <row r="7" spans="1:19" s="109" customFormat="1" ht="25.5" customHeight="1">
      <c r="A7" s="110"/>
      <c r="B7" s="115"/>
      <c r="C7" s="116"/>
      <c r="D7" s="116"/>
      <c r="E7" s="117"/>
      <c r="F7" s="115"/>
      <c r="G7" s="118" t="s">
        <v>9</v>
      </c>
      <c r="H7" s="118" t="s">
        <v>10</v>
      </c>
      <c r="I7" s="118" t="s">
        <v>11</v>
      </c>
      <c r="J7" s="118" t="s">
        <v>12</v>
      </c>
      <c r="K7" s="117"/>
      <c r="L7" s="115"/>
      <c r="M7" s="118" t="s">
        <v>9</v>
      </c>
      <c r="N7" s="118" t="s">
        <v>10</v>
      </c>
      <c r="O7" s="118" t="s">
        <v>11</v>
      </c>
      <c r="P7" s="118" t="s">
        <v>12</v>
      </c>
      <c r="Q7" s="117"/>
      <c r="R7" s="119"/>
      <c r="S7" s="117"/>
    </row>
    <row r="8" spans="1:19" s="109" customFormat="1" ht="21" customHeight="1">
      <c r="A8" s="120">
        <v>1</v>
      </c>
      <c r="B8" s="121" t="str">
        <f>INDEX([2]総合得点!$A$8:$R$27,MATCH($A8,[2]総合得点!$T$8:$T$27,0),1)</f>
        <v>山口</v>
      </c>
      <c r="C8" s="122" t="str">
        <f>INDEX([2]総合得点!$A$8:$R$27,MATCH($A8,[2]総合得点!$T$8:$T$27,0),2)</f>
        <v>由宇</v>
      </c>
      <c r="D8" s="122" t="str">
        <f>INDEX([2]総合得点!$A$8:$R$27,MATCH($A8,[2]総合得点!$T$8:$T$27,0),3)</f>
        <v>河本　夏歩</v>
      </c>
      <c r="E8" s="123">
        <f>INDEX([2]総合得点!$A$8:$R$27,MATCH($A8,[2]総合得点!$T$8:$T$27,0),4)</f>
        <v>1</v>
      </c>
      <c r="F8" s="124">
        <f>INDEX([2]総合得点!$A$8:$R$27,MATCH($A8,[2]総合得点!$T$8:$T$27,0),5)</f>
        <v>15</v>
      </c>
      <c r="G8" s="125">
        <f>INDEX([2]総合得点!$A$8:$R$27,MATCH($A8,[2]総合得点!$T$8:$T$27,0),6)</f>
        <v>4.1500000000000004</v>
      </c>
      <c r="H8" s="125">
        <f>INDEX([2]総合得点!$A$8:$R$27,MATCH($A8,[2]総合得点!$T$8:$T$27,0),7)</f>
        <v>6.4</v>
      </c>
      <c r="I8" s="125">
        <f>INDEX([2]総合得点!$A$8:$R$27,MATCH($A8,[2]総合得点!$T$8:$T$27,0),8)</f>
        <v>0</v>
      </c>
      <c r="J8" s="125">
        <f>INDEX([2]総合得点!$A$8:$R$27,MATCH($A8,[2]総合得点!$T$8:$T$27,0),9)</f>
        <v>10.55</v>
      </c>
      <c r="K8" s="126">
        <f>INDEX([2]総合得点!$A$8:$R$27,MATCH($A8,[2]総合得点!$T$8:$T$27,0),10)</f>
        <v>1</v>
      </c>
      <c r="L8" s="124">
        <f>INDEX([2]総合得点!$A$8:$R$27,MATCH($A8,[2]総合得点!$T$8:$T$27,0),11)</f>
        <v>17</v>
      </c>
      <c r="M8" s="125">
        <f>INDEX([2]総合得点!$A$8:$R$27,MATCH($A8,[2]総合得点!$T$8:$T$27,0),12)</f>
        <v>3.8</v>
      </c>
      <c r="N8" s="125">
        <f>INDEX([2]総合得点!$A$8:$R$27,MATCH($A8,[2]総合得点!$T$8:$T$27,0),13)</f>
        <v>6.2</v>
      </c>
      <c r="O8" s="125">
        <f>INDEX([2]総合得点!$A$8:$R$27,MATCH($A8,[2]総合得点!$T$8:$T$27,0),14)</f>
        <v>0</v>
      </c>
      <c r="P8" s="125">
        <f>INDEX([2]総合得点!$A$8:$R$27,MATCH($A8,[2]総合得点!$T$8:$T$27,0),15)</f>
        <v>10</v>
      </c>
      <c r="Q8" s="127">
        <f>INDEX([2]総合得点!$A$8:$R$27,MATCH($A8,[2]総合得点!$T$8:$T$27,0),16)</f>
        <v>4</v>
      </c>
      <c r="R8" s="128">
        <f>INDEX([2]総合得点!$A$8:$R$27,MATCH($A8,[2]総合得点!$T$8:$T$27,0),17)</f>
        <v>20.55</v>
      </c>
      <c r="S8" s="129">
        <f>INDEX([2]総合得点!$A$8:$R$27,MATCH($A8,[2]総合得点!$T$8:$T$27,0),18)</f>
        <v>1</v>
      </c>
    </row>
    <row r="9" spans="1:19" s="109" customFormat="1" ht="21" customHeight="1">
      <c r="A9" s="120">
        <v>2</v>
      </c>
      <c r="B9" s="121" t="str">
        <f>INDEX([2]総合得点!$A$8:$R$27,MATCH($A9,[2]総合得点!$T$8:$T$27,0),1)</f>
        <v>岡山</v>
      </c>
      <c r="C9" s="122" t="str">
        <f>INDEX([2]総合得点!$A$8:$R$27,MATCH($A9,[2]総合得点!$T$8:$T$27,0),2)</f>
        <v>総社東</v>
      </c>
      <c r="D9" s="122" t="str">
        <f>INDEX([2]総合得点!$A$8:$R$27,MATCH($A9,[2]総合得点!$T$8:$T$27,0),3)</f>
        <v>田淵　海羽</v>
      </c>
      <c r="E9" s="123">
        <f>INDEX([2]総合得点!$A$8:$R$27,MATCH($A9,[2]総合得点!$T$8:$T$27,0),4)</f>
        <v>2</v>
      </c>
      <c r="F9" s="124">
        <f>INDEX([2]総合得点!$A$8:$R$27,MATCH($A9,[2]総合得点!$T$8:$T$27,0),5)</f>
        <v>10</v>
      </c>
      <c r="G9" s="125">
        <f>INDEX([2]総合得点!$A$8:$R$27,MATCH($A9,[2]総合得点!$T$8:$T$27,0),6)</f>
        <v>3.95</v>
      </c>
      <c r="H9" s="125">
        <f>INDEX([2]総合得点!$A$8:$R$27,MATCH($A9,[2]総合得点!$T$8:$T$27,0),7)</f>
        <v>6.3330000000000002</v>
      </c>
      <c r="I9" s="125">
        <f>INDEX([2]総合得点!$A$8:$R$27,MATCH($A9,[2]総合得点!$T$8:$T$27,0),8)</f>
        <v>0.05</v>
      </c>
      <c r="J9" s="125">
        <f>INDEX([2]総合得点!$A$8:$R$27,MATCH($A9,[2]総合得点!$T$8:$T$27,0),9)</f>
        <v>10.233000000000001</v>
      </c>
      <c r="K9" s="126">
        <f>INDEX([2]総合得点!$A$8:$R$27,MATCH($A9,[2]総合得点!$T$8:$T$27,0),10)</f>
        <v>2</v>
      </c>
      <c r="L9" s="124">
        <f>INDEX([2]総合得点!$A$8:$R$27,MATCH($A9,[2]総合得点!$T$8:$T$27,0),11)</f>
        <v>3</v>
      </c>
      <c r="M9" s="125">
        <f>INDEX([2]総合得点!$A$8:$R$27,MATCH($A9,[2]総合得点!$T$8:$T$27,0),12)</f>
        <v>4</v>
      </c>
      <c r="N9" s="125">
        <f>INDEX([2]総合得点!$A$8:$R$27,MATCH($A9,[2]総合得点!$T$8:$T$27,0),13)</f>
        <v>6.266</v>
      </c>
      <c r="O9" s="125">
        <f>INDEX([2]総合得点!$A$8:$R$27,MATCH($A9,[2]総合得点!$T$8:$T$27,0),14)</f>
        <v>0</v>
      </c>
      <c r="P9" s="125">
        <f>INDEX([2]総合得点!$A$8:$R$27,MATCH($A9,[2]総合得点!$T$8:$T$27,0),15)</f>
        <v>10.266</v>
      </c>
      <c r="Q9" s="127">
        <f>INDEX([2]総合得点!$A$8:$R$27,MATCH($A9,[2]総合得点!$T$8:$T$27,0),16)</f>
        <v>2</v>
      </c>
      <c r="R9" s="128">
        <f>INDEX([2]総合得点!$A$8:$R$27,MATCH($A9,[2]総合得点!$T$8:$T$27,0),17)</f>
        <v>20.499000000000002</v>
      </c>
      <c r="S9" s="129">
        <f>INDEX([2]総合得点!$A$8:$R$27,MATCH($A9,[2]総合得点!$T$8:$T$27,0),18)</f>
        <v>2</v>
      </c>
    </row>
    <row r="10" spans="1:19" s="109" customFormat="1" ht="21" customHeight="1">
      <c r="A10" s="120">
        <v>3</v>
      </c>
      <c r="B10" s="121" t="str">
        <f>INDEX([2]総合得点!$A$8:$R$27,MATCH($A10,[2]総合得点!$T$8:$T$27,0),1)</f>
        <v>岡山</v>
      </c>
      <c r="C10" s="122" t="str">
        <f>INDEX([2]総合得点!$A$8:$R$27,MATCH($A10,[2]総合得点!$T$8:$T$27,0),2)</f>
        <v>清心</v>
      </c>
      <c r="D10" s="122" t="str">
        <f>INDEX([2]総合得点!$A$8:$R$27,MATCH($A10,[2]総合得点!$T$8:$T$27,0),3)</f>
        <v>板谷　梨央</v>
      </c>
      <c r="E10" s="123">
        <f>INDEX([2]総合得点!$A$8:$R$27,MATCH($A10,[2]総合得点!$T$8:$T$27,0),4)</f>
        <v>2</v>
      </c>
      <c r="F10" s="124">
        <f>INDEX([2]総合得点!$A$8:$R$27,MATCH($A10,[2]総合得点!$T$8:$T$27,0),5)</f>
        <v>1</v>
      </c>
      <c r="G10" s="125">
        <f>INDEX([2]総合得点!$A$8:$R$27,MATCH($A10,[2]総合得点!$T$8:$T$27,0),6)</f>
        <v>3.5</v>
      </c>
      <c r="H10" s="125">
        <f>INDEX([2]総合得点!$A$8:$R$27,MATCH($A10,[2]総合得点!$T$8:$T$27,0),7)</f>
        <v>6.1660000000000004</v>
      </c>
      <c r="I10" s="125">
        <f>INDEX([2]総合得点!$A$8:$R$27,MATCH($A10,[2]総合得点!$T$8:$T$27,0),8)</f>
        <v>0</v>
      </c>
      <c r="J10" s="125">
        <f>INDEX([2]総合得点!$A$8:$R$27,MATCH($A10,[2]総合得点!$T$8:$T$27,0),9)</f>
        <v>9.6660000000000004</v>
      </c>
      <c r="K10" s="126">
        <f>INDEX([2]総合得点!$A$8:$R$27,MATCH($A10,[2]総合得点!$T$8:$T$27,0),10)</f>
        <v>5</v>
      </c>
      <c r="L10" s="124">
        <f>INDEX([2]総合得点!$A$8:$R$27,MATCH($A10,[2]総合得点!$T$8:$T$27,0),11)</f>
        <v>4</v>
      </c>
      <c r="M10" s="125">
        <f>INDEX([2]総合得点!$A$8:$R$27,MATCH($A10,[2]総合得点!$T$8:$T$27,0),12)</f>
        <v>4.4000000000000004</v>
      </c>
      <c r="N10" s="125">
        <f>INDEX([2]総合得点!$A$8:$R$27,MATCH($A10,[2]総合得点!$T$8:$T$27,0),13)</f>
        <v>6.133</v>
      </c>
      <c r="O10" s="125">
        <f>INDEX([2]総合得点!$A$8:$R$27,MATCH($A10,[2]総合得点!$T$8:$T$27,0),14)</f>
        <v>0</v>
      </c>
      <c r="P10" s="125">
        <f>INDEX([2]総合得点!$A$8:$R$27,MATCH($A10,[2]総合得点!$T$8:$T$27,0),15)</f>
        <v>10.532999999999999</v>
      </c>
      <c r="Q10" s="127">
        <f>INDEX([2]総合得点!$A$8:$R$27,MATCH($A10,[2]総合得点!$T$8:$T$27,0),16)</f>
        <v>1</v>
      </c>
      <c r="R10" s="128">
        <f>INDEX([2]総合得点!$A$8:$R$27,MATCH($A10,[2]総合得点!$T$8:$T$27,0),17)</f>
        <v>20.198999999999998</v>
      </c>
      <c r="S10" s="129">
        <f>INDEX([2]総合得点!$A$8:$R$27,MATCH($A10,[2]総合得点!$T$8:$T$27,0),18)</f>
        <v>3</v>
      </c>
    </row>
    <row r="11" spans="1:19" s="109" customFormat="1" ht="21" customHeight="1">
      <c r="A11" s="120">
        <v>4</v>
      </c>
      <c r="B11" s="121" t="str">
        <f>INDEX([2]総合得点!$A$8:$R$27,MATCH($A11,[2]総合得点!$T$8:$T$27,0),1)</f>
        <v>岡山</v>
      </c>
      <c r="C11" s="122" t="str">
        <f>INDEX([2]総合得点!$A$8:$R$27,MATCH($A11,[2]総合得点!$T$8:$T$27,0),2)</f>
        <v>福南</v>
      </c>
      <c r="D11" s="122" t="str">
        <f>INDEX([2]総合得点!$A$8:$R$27,MATCH($A11,[2]総合得点!$T$8:$T$27,0),3)</f>
        <v>日笠　　碧</v>
      </c>
      <c r="E11" s="123">
        <f>INDEX([2]総合得点!$A$8:$R$27,MATCH($A11,[2]総合得点!$T$8:$T$27,0),4)</f>
        <v>2</v>
      </c>
      <c r="F11" s="124">
        <f>INDEX([2]総合得点!$A$8:$R$27,MATCH($A11,[2]総合得点!$T$8:$T$27,0),5)</f>
        <v>11</v>
      </c>
      <c r="G11" s="125">
        <f>INDEX([2]総合得点!$A$8:$R$27,MATCH($A11,[2]総合得点!$T$8:$T$27,0),6)</f>
        <v>3.9</v>
      </c>
      <c r="H11" s="125">
        <f>INDEX([2]総合得点!$A$8:$R$27,MATCH($A11,[2]総合得点!$T$8:$T$27,0),7)</f>
        <v>6.2</v>
      </c>
      <c r="I11" s="125">
        <f>INDEX([2]総合得点!$A$8:$R$27,MATCH($A11,[2]総合得点!$T$8:$T$27,0),8)</f>
        <v>0.05</v>
      </c>
      <c r="J11" s="125">
        <f>INDEX([2]総合得点!$A$8:$R$27,MATCH($A11,[2]総合得点!$T$8:$T$27,0),9)</f>
        <v>10.050000000000001</v>
      </c>
      <c r="K11" s="126">
        <f>INDEX([2]総合得点!$A$8:$R$27,MATCH($A11,[2]総合得点!$T$8:$T$27,0),10)</f>
        <v>3</v>
      </c>
      <c r="L11" s="124">
        <f>INDEX([2]総合得点!$A$8:$R$27,MATCH($A11,[2]総合得点!$T$8:$T$27,0),11)</f>
        <v>13</v>
      </c>
      <c r="M11" s="125">
        <f>INDEX([2]総合得点!$A$8:$R$27,MATCH($A11,[2]総合得点!$T$8:$T$27,0),12)</f>
        <v>3.9</v>
      </c>
      <c r="N11" s="125">
        <f>INDEX([2]総合得点!$A$8:$R$27,MATCH($A11,[2]総合得点!$T$8:$T$27,0),13)</f>
        <v>6.1660000000000004</v>
      </c>
      <c r="O11" s="125">
        <f>INDEX([2]総合得点!$A$8:$R$27,MATCH($A11,[2]総合得点!$T$8:$T$27,0),14)</f>
        <v>0</v>
      </c>
      <c r="P11" s="125">
        <f>INDEX([2]総合得点!$A$8:$R$27,MATCH($A11,[2]総合得点!$T$8:$T$27,0),15)</f>
        <v>10.066000000000001</v>
      </c>
      <c r="Q11" s="127">
        <f>INDEX([2]総合得点!$A$8:$R$27,MATCH($A11,[2]総合得点!$T$8:$T$27,0),16)</f>
        <v>3</v>
      </c>
      <c r="R11" s="128">
        <f>INDEX([2]総合得点!$A$8:$R$27,MATCH($A11,[2]総合得点!$T$8:$T$27,0),17)</f>
        <v>20.116</v>
      </c>
      <c r="S11" s="129">
        <f>INDEX([2]総合得点!$A$8:$R$27,MATCH($A11,[2]総合得点!$T$8:$T$27,0),18)</f>
        <v>4</v>
      </c>
    </row>
    <row r="12" spans="1:19" s="109" customFormat="1" ht="21" customHeight="1">
      <c r="A12" s="120">
        <v>5</v>
      </c>
      <c r="B12" s="121" t="str">
        <f>INDEX([2]総合得点!$A$8:$R$27,MATCH($A12,[2]総合得点!$T$8:$T$27,0),1)</f>
        <v>山口</v>
      </c>
      <c r="C12" s="122" t="str">
        <f>INDEX([2]総合得点!$A$8:$R$27,MATCH($A12,[2]総合得点!$T$8:$T$27,0),2)</f>
        <v>藤山</v>
      </c>
      <c r="D12" s="122" t="str">
        <f>INDEX([2]総合得点!$A$8:$R$27,MATCH($A12,[2]総合得点!$T$8:$T$27,0),3)</f>
        <v>有近　星香</v>
      </c>
      <c r="E12" s="123">
        <f>INDEX([2]総合得点!$A$8:$R$27,MATCH($A12,[2]総合得点!$T$8:$T$27,0),4)</f>
        <v>3</v>
      </c>
      <c r="F12" s="124">
        <f>INDEX([2]総合得点!$A$8:$R$27,MATCH($A12,[2]総合得点!$T$8:$T$27,0),5)</f>
        <v>16</v>
      </c>
      <c r="G12" s="125">
        <f>INDEX([2]総合得点!$A$8:$R$27,MATCH($A12,[2]総合得点!$T$8:$T$27,0),6)</f>
        <v>3.45</v>
      </c>
      <c r="H12" s="125">
        <f>INDEX([2]総合得点!$A$8:$R$27,MATCH($A12,[2]総合得点!$T$8:$T$27,0),7)</f>
        <v>6.2329999999999997</v>
      </c>
      <c r="I12" s="125">
        <f>INDEX([2]総合得点!$A$8:$R$27,MATCH($A12,[2]総合得点!$T$8:$T$27,0),8)</f>
        <v>0</v>
      </c>
      <c r="J12" s="125">
        <f>INDEX([2]総合得点!$A$8:$R$27,MATCH($A12,[2]総合得点!$T$8:$T$27,0),9)</f>
        <v>9.6829999999999998</v>
      </c>
      <c r="K12" s="126">
        <f>INDEX([2]総合得点!$A$8:$R$27,MATCH($A12,[2]総合得点!$T$8:$T$27,0),10)</f>
        <v>4</v>
      </c>
      <c r="L12" s="124">
        <f>INDEX([2]総合得点!$A$8:$R$27,MATCH($A12,[2]総合得点!$T$8:$T$27,0),11)</f>
        <v>19</v>
      </c>
      <c r="M12" s="125">
        <f>INDEX([2]総合得点!$A$8:$R$27,MATCH($A12,[2]総合得点!$T$8:$T$27,0),12)</f>
        <v>3.65</v>
      </c>
      <c r="N12" s="125">
        <f>INDEX([2]総合得点!$A$8:$R$27,MATCH($A12,[2]総合得点!$T$8:$T$27,0),13)</f>
        <v>6.1</v>
      </c>
      <c r="O12" s="125">
        <f>INDEX([2]総合得点!$A$8:$R$27,MATCH($A12,[2]総合得点!$T$8:$T$27,0),14)</f>
        <v>0</v>
      </c>
      <c r="P12" s="125">
        <f>INDEX([2]総合得点!$A$8:$R$27,MATCH($A12,[2]総合得点!$T$8:$T$27,0),15)</f>
        <v>9.75</v>
      </c>
      <c r="Q12" s="127">
        <f>INDEX([2]総合得点!$A$8:$R$27,MATCH($A12,[2]総合得点!$T$8:$T$27,0),16)</f>
        <v>5</v>
      </c>
      <c r="R12" s="128">
        <f>INDEX([2]総合得点!$A$8:$R$27,MATCH($A12,[2]総合得点!$T$8:$T$27,0),17)</f>
        <v>19.433</v>
      </c>
      <c r="S12" s="129">
        <f>INDEX([2]総合得点!$A$8:$R$27,MATCH($A12,[2]総合得点!$T$8:$T$27,0),18)</f>
        <v>5</v>
      </c>
    </row>
    <row r="13" spans="1:19" s="109" customFormat="1" ht="21" customHeight="1">
      <c r="A13" s="120">
        <v>6</v>
      </c>
      <c r="B13" s="121" t="str">
        <f>INDEX([2]総合得点!$A$8:$R$27,MATCH($A13,[2]総合得点!$T$8:$T$27,0),1)</f>
        <v>島根</v>
      </c>
      <c r="C13" s="122" t="str">
        <f>INDEX([2]総合得点!$A$8:$R$27,MATCH($A13,[2]総合得点!$T$8:$T$27,0),2)</f>
        <v>松江第一</v>
      </c>
      <c r="D13" s="122" t="str">
        <f>INDEX([2]総合得点!$A$8:$R$27,MATCH($A13,[2]総合得点!$T$8:$T$27,0),3)</f>
        <v>糸賀　鈴乃</v>
      </c>
      <c r="E13" s="123">
        <f>INDEX([2]総合得点!$A$8:$R$27,MATCH($A13,[2]総合得点!$T$8:$T$27,0),4)</f>
        <v>3</v>
      </c>
      <c r="F13" s="124">
        <f>INDEX([2]総合得点!$A$8:$R$27,MATCH($A13,[2]総合得点!$T$8:$T$27,0),5)</f>
        <v>19</v>
      </c>
      <c r="G13" s="125">
        <f>INDEX([2]総合得点!$A$8:$R$27,MATCH($A13,[2]総合得点!$T$8:$T$27,0),6)</f>
        <v>3.8</v>
      </c>
      <c r="H13" s="125">
        <f>INDEX([2]総合得点!$A$8:$R$27,MATCH($A13,[2]総合得点!$T$8:$T$27,0),7)</f>
        <v>5.8659999999999997</v>
      </c>
      <c r="I13" s="125">
        <f>INDEX([2]総合得点!$A$8:$R$27,MATCH($A13,[2]総合得点!$T$8:$T$27,0),8)</f>
        <v>0</v>
      </c>
      <c r="J13" s="125">
        <f>INDEX([2]総合得点!$A$8:$R$27,MATCH($A13,[2]総合得点!$T$8:$T$27,0),9)</f>
        <v>9.6660000000000004</v>
      </c>
      <c r="K13" s="126">
        <f>INDEX([2]総合得点!$A$8:$R$27,MATCH($A13,[2]総合得点!$T$8:$T$27,0),10)</f>
        <v>5</v>
      </c>
      <c r="L13" s="124">
        <f>INDEX([2]総合得点!$A$8:$R$27,MATCH($A13,[2]総合得点!$T$8:$T$27,0),11)</f>
        <v>20</v>
      </c>
      <c r="M13" s="125">
        <f>INDEX([2]総合得点!$A$8:$R$27,MATCH($A13,[2]総合得点!$T$8:$T$27,0),12)</f>
        <v>3.55</v>
      </c>
      <c r="N13" s="125">
        <f>INDEX([2]総合得点!$A$8:$R$27,MATCH($A13,[2]総合得点!$T$8:$T$27,0),13)</f>
        <v>5.8659999999999997</v>
      </c>
      <c r="O13" s="125">
        <f>INDEX([2]総合得点!$A$8:$R$27,MATCH($A13,[2]総合得点!$T$8:$T$27,0),14)</f>
        <v>0</v>
      </c>
      <c r="P13" s="125">
        <f>INDEX([2]総合得点!$A$8:$R$27,MATCH($A13,[2]総合得点!$T$8:$T$27,0),15)</f>
        <v>9.4160000000000004</v>
      </c>
      <c r="Q13" s="127">
        <f>INDEX([2]総合得点!$A$8:$R$27,MATCH($A13,[2]総合得点!$T$8:$T$27,0),16)</f>
        <v>7</v>
      </c>
      <c r="R13" s="128">
        <f>INDEX([2]総合得点!$A$8:$R$27,MATCH($A13,[2]総合得点!$T$8:$T$27,0),17)</f>
        <v>19.082000000000001</v>
      </c>
      <c r="S13" s="129">
        <f>INDEX([2]総合得点!$A$8:$R$27,MATCH($A13,[2]総合得点!$T$8:$T$27,0),18)</f>
        <v>6</v>
      </c>
    </row>
    <row r="14" spans="1:19" s="109" customFormat="1" ht="21" customHeight="1">
      <c r="A14" s="120">
        <v>7</v>
      </c>
      <c r="B14" s="121" t="str">
        <f>INDEX([2]総合得点!$A$8:$R$27,MATCH($A14,[2]総合得点!$T$8:$T$27,0),1)</f>
        <v>広島</v>
      </c>
      <c r="C14" s="122" t="str">
        <f>INDEX([2]総合得点!$A$8:$R$27,MATCH($A14,[2]総合得点!$T$8:$T$27,0),2)</f>
        <v>芦田</v>
      </c>
      <c r="D14" s="122" t="str">
        <f>INDEX([2]総合得点!$A$8:$R$27,MATCH($A14,[2]総合得点!$T$8:$T$27,0),3)</f>
        <v>光成和佳奈</v>
      </c>
      <c r="E14" s="123">
        <f>INDEX([2]総合得点!$A$8:$R$27,MATCH($A14,[2]総合得点!$T$8:$T$27,0),4)</f>
        <v>2</v>
      </c>
      <c r="F14" s="124">
        <f>INDEX([2]総合得点!$A$8:$R$27,MATCH($A14,[2]総合得点!$T$8:$T$27,0),5)</f>
        <v>18</v>
      </c>
      <c r="G14" s="125">
        <f>INDEX([2]総合得点!$A$8:$R$27,MATCH($A14,[2]総合得点!$T$8:$T$27,0),6)</f>
        <v>3.5</v>
      </c>
      <c r="H14" s="125">
        <f>INDEX([2]総合得点!$A$8:$R$27,MATCH($A14,[2]総合得点!$T$8:$T$27,0),7)</f>
        <v>6.0659999999999998</v>
      </c>
      <c r="I14" s="125">
        <f>INDEX([2]総合得点!$A$8:$R$27,MATCH($A14,[2]総合得点!$T$8:$T$27,0),8)</f>
        <v>0</v>
      </c>
      <c r="J14" s="125">
        <f>INDEX([2]総合得点!$A$8:$R$27,MATCH($A14,[2]総合得点!$T$8:$T$27,0),9)</f>
        <v>9.5660000000000007</v>
      </c>
      <c r="K14" s="126">
        <f>INDEX([2]総合得点!$A$8:$R$27,MATCH($A14,[2]総合得点!$T$8:$T$27,0),10)</f>
        <v>7</v>
      </c>
      <c r="L14" s="124">
        <f>INDEX([2]総合得点!$A$8:$R$27,MATCH($A14,[2]総合得点!$T$8:$T$27,0),11)</f>
        <v>15</v>
      </c>
      <c r="M14" s="125">
        <f>INDEX([2]総合得点!$A$8:$R$27,MATCH($A14,[2]総合得点!$T$8:$T$27,0),12)</f>
        <v>3.35</v>
      </c>
      <c r="N14" s="125">
        <f>INDEX([2]総合得点!$A$8:$R$27,MATCH($A14,[2]総合得点!$T$8:$T$27,0),13)</f>
        <v>6.0659999999999998</v>
      </c>
      <c r="O14" s="125">
        <f>INDEX([2]総合得点!$A$8:$R$27,MATCH($A14,[2]総合得点!$T$8:$T$27,0),14)</f>
        <v>0</v>
      </c>
      <c r="P14" s="125">
        <f>INDEX([2]総合得点!$A$8:$R$27,MATCH($A14,[2]総合得点!$T$8:$T$27,0),15)</f>
        <v>9.4160000000000004</v>
      </c>
      <c r="Q14" s="127">
        <f>INDEX([2]総合得点!$A$8:$R$27,MATCH($A14,[2]総合得点!$T$8:$T$27,0),16)</f>
        <v>7</v>
      </c>
      <c r="R14" s="128">
        <f>INDEX([2]総合得点!$A$8:$R$27,MATCH($A14,[2]総合得点!$T$8:$T$27,0),17)</f>
        <v>18.981999999999999</v>
      </c>
      <c r="S14" s="129">
        <f>INDEX([2]総合得点!$A$8:$R$27,MATCH($A14,[2]総合得点!$T$8:$T$27,0),18)</f>
        <v>7</v>
      </c>
    </row>
    <row r="15" spans="1:19" s="109" customFormat="1" ht="21" customHeight="1">
      <c r="A15" s="120">
        <v>8</v>
      </c>
      <c r="B15" s="121" t="str">
        <f>INDEX([2]総合得点!$A$8:$R$27,MATCH($A15,[2]総合得点!$T$8:$T$27,0),1)</f>
        <v>岡山</v>
      </c>
      <c r="C15" s="122" t="str">
        <f>INDEX([2]総合得点!$A$8:$R$27,MATCH($A15,[2]総合得点!$T$8:$T$27,0),2)</f>
        <v>真備</v>
      </c>
      <c r="D15" s="122" t="str">
        <f>INDEX([2]総合得点!$A$8:$R$27,MATCH($A15,[2]総合得点!$T$8:$T$27,0),3)</f>
        <v>笠原　　梓</v>
      </c>
      <c r="E15" s="123">
        <f>INDEX([2]総合得点!$A$8:$R$27,MATCH($A15,[2]総合得点!$T$8:$T$27,0),4)</f>
        <v>2</v>
      </c>
      <c r="F15" s="124">
        <f>INDEX([2]総合得点!$A$8:$R$27,MATCH($A15,[2]総合得点!$T$8:$T$27,0),5)</f>
        <v>14</v>
      </c>
      <c r="G15" s="125">
        <f>INDEX([2]総合得点!$A$8:$R$27,MATCH($A15,[2]総合得点!$T$8:$T$27,0),6)</f>
        <v>4.05</v>
      </c>
      <c r="H15" s="125">
        <f>INDEX([2]総合得点!$A$8:$R$27,MATCH($A15,[2]総合得点!$T$8:$T$27,0),7)</f>
        <v>5.7</v>
      </c>
      <c r="I15" s="125">
        <f>INDEX([2]総合得点!$A$8:$R$27,MATCH($A15,[2]総合得点!$T$8:$T$27,0),8)</f>
        <v>0.3</v>
      </c>
      <c r="J15" s="125">
        <f>INDEX([2]総合得点!$A$8:$R$27,MATCH($A15,[2]総合得点!$T$8:$T$27,0),9)</f>
        <v>9.4499999999999993</v>
      </c>
      <c r="K15" s="126">
        <f>INDEX([2]総合得点!$A$8:$R$27,MATCH($A15,[2]総合得点!$T$8:$T$27,0),10)</f>
        <v>8</v>
      </c>
      <c r="L15" s="124">
        <f>INDEX([2]総合得点!$A$8:$R$27,MATCH($A15,[2]総合得点!$T$8:$T$27,0),11)</f>
        <v>14</v>
      </c>
      <c r="M15" s="125">
        <f>INDEX([2]総合得点!$A$8:$R$27,MATCH($A15,[2]総合得点!$T$8:$T$27,0),12)</f>
        <v>3.6</v>
      </c>
      <c r="N15" s="125">
        <f>INDEX([2]総合得点!$A$8:$R$27,MATCH($A15,[2]総合得点!$T$8:$T$27,0),13)</f>
        <v>5.8330000000000002</v>
      </c>
      <c r="O15" s="125">
        <f>INDEX([2]総合得点!$A$8:$R$27,MATCH($A15,[2]総合得点!$T$8:$T$27,0),14)</f>
        <v>0</v>
      </c>
      <c r="P15" s="125">
        <f>INDEX([2]総合得点!$A$8:$R$27,MATCH($A15,[2]総合得点!$T$8:$T$27,0),15)</f>
        <v>9.4329999999999998</v>
      </c>
      <c r="Q15" s="127">
        <f>INDEX([2]総合得点!$A$8:$R$27,MATCH($A15,[2]総合得点!$T$8:$T$27,0),16)</f>
        <v>6</v>
      </c>
      <c r="R15" s="128">
        <f>INDEX([2]総合得点!$A$8:$R$27,MATCH($A15,[2]総合得点!$T$8:$T$27,0),17)</f>
        <v>18.882999999999999</v>
      </c>
      <c r="S15" s="129">
        <f>INDEX([2]総合得点!$A$8:$R$27,MATCH($A15,[2]総合得点!$T$8:$T$27,0),18)</f>
        <v>8</v>
      </c>
    </row>
    <row r="16" spans="1:19" s="109" customFormat="1" ht="21" customHeight="1">
      <c r="A16" s="120">
        <v>9</v>
      </c>
      <c r="B16" s="121" t="str">
        <f>INDEX([2]総合得点!$A$8:$R$27,MATCH($A16,[2]総合得点!$T$8:$T$27,0),1)</f>
        <v>島根</v>
      </c>
      <c r="C16" s="122" t="str">
        <f>INDEX([2]総合得点!$A$8:$R$27,MATCH($A16,[2]総合得点!$T$8:$T$27,0),2)</f>
        <v>松江第一</v>
      </c>
      <c r="D16" s="122" t="str">
        <f>INDEX([2]総合得点!$A$8:$R$27,MATCH($A16,[2]総合得点!$T$8:$T$27,0),3)</f>
        <v>石川　遥陽</v>
      </c>
      <c r="E16" s="123">
        <f>INDEX([2]総合得点!$A$8:$R$27,MATCH($A16,[2]総合得点!$T$8:$T$27,0),4)</f>
        <v>3</v>
      </c>
      <c r="F16" s="124">
        <f>INDEX([2]総合得点!$A$8:$R$27,MATCH($A16,[2]総合得点!$T$8:$T$27,0),5)</f>
        <v>13</v>
      </c>
      <c r="G16" s="125">
        <f>INDEX([2]総合得点!$A$8:$R$27,MATCH($A16,[2]総合得点!$T$8:$T$27,0),6)</f>
        <v>2.95</v>
      </c>
      <c r="H16" s="125">
        <f>INDEX([2]総合得点!$A$8:$R$27,MATCH($A16,[2]総合得点!$T$8:$T$27,0),7)</f>
        <v>6.1660000000000004</v>
      </c>
      <c r="I16" s="125">
        <f>INDEX([2]総合得点!$A$8:$R$27,MATCH($A16,[2]総合得点!$T$8:$T$27,0),8)</f>
        <v>0</v>
      </c>
      <c r="J16" s="125">
        <f>INDEX([2]総合得点!$A$8:$R$27,MATCH($A16,[2]総合得点!$T$8:$T$27,0),9)</f>
        <v>9.1159999999999997</v>
      </c>
      <c r="K16" s="126">
        <f>INDEX([2]総合得点!$A$8:$R$27,MATCH($A16,[2]総合得点!$T$8:$T$27,0),10)</f>
        <v>11</v>
      </c>
      <c r="L16" s="124">
        <f>INDEX([2]総合得点!$A$8:$R$27,MATCH($A16,[2]総合得点!$T$8:$T$27,0),11)</f>
        <v>11</v>
      </c>
      <c r="M16" s="125">
        <f>INDEX([2]総合得点!$A$8:$R$27,MATCH($A16,[2]総合得点!$T$8:$T$27,0),12)</f>
        <v>3.3</v>
      </c>
      <c r="N16" s="125">
        <f>INDEX([2]総合得点!$A$8:$R$27,MATCH($A16,[2]総合得点!$T$8:$T$27,0),13)</f>
        <v>5.9660000000000002</v>
      </c>
      <c r="O16" s="125">
        <f>INDEX([2]総合得点!$A$8:$R$27,MATCH($A16,[2]総合得点!$T$8:$T$27,0),14)</f>
        <v>0</v>
      </c>
      <c r="P16" s="125">
        <f>INDEX([2]総合得点!$A$8:$R$27,MATCH($A16,[2]総合得点!$T$8:$T$27,0),15)</f>
        <v>9.266</v>
      </c>
      <c r="Q16" s="127">
        <f>INDEX([2]総合得点!$A$8:$R$27,MATCH($A16,[2]総合得点!$T$8:$T$27,0),16)</f>
        <v>9</v>
      </c>
      <c r="R16" s="128">
        <f>INDEX([2]総合得点!$A$8:$R$27,MATCH($A16,[2]総合得点!$T$8:$T$27,0),17)</f>
        <v>18.381999999999998</v>
      </c>
      <c r="S16" s="129">
        <f>INDEX([2]総合得点!$A$8:$R$27,MATCH($A16,[2]総合得点!$T$8:$T$27,0),18)</f>
        <v>9</v>
      </c>
    </row>
    <row r="17" spans="1:19" s="109" customFormat="1" ht="21" customHeight="1">
      <c r="A17" s="120">
        <v>10</v>
      </c>
      <c r="B17" s="121" t="str">
        <f>INDEX([2]総合得点!$A$8:$R$27,MATCH($A17,[2]総合得点!$T$8:$T$27,0),1)</f>
        <v>鳥取</v>
      </c>
      <c r="C17" s="122" t="str">
        <f>INDEX([2]総合得点!$A$8:$R$27,MATCH($A17,[2]総合得点!$T$8:$T$27,0),2)</f>
        <v>鳥取南</v>
      </c>
      <c r="D17" s="122" t="str">
        <f>INDEX([2]総合得点!$A$8:$R$27,MATCH($A17,[2]総合得点!$T$8:$T$27,0),3)</f>
        <v>足立　真麻</v>
      </c>
      <c r="E17" s="123">
        <f>INDEX([2]総合得点!$A$8:$R$27,MATCH($A17,[2]総合得点!$T$8:$T$27,0),4)</f>
        <v>3</v>
      </c>
      <c r="F17" s="124">
        <f>INDEX([2]総合得点!$A$8:$R$27,MATCH($A17,[2]総合得点!$T$8:$T$27,0),5)</f>
        <v>12</v>
      </c>
      <c r="G17" s="125">
        <f>INDEX([2]総合得点!$A$8:$R$27,MATCH($A17,[2]総合得点!$T$8:$T$27,0),6)</f>
        <v>3.1</v>
      </c>
      <c r="H17" s="125">
        <f>INDEX([2]総合得点!$A$8:$R$27,MATCH($A17,[2]総合得点!$T$8:$T$27,0),7)</f>
        <v>6.133</v>
      </c>
      <c r="I17" s="125">
        <f>INDEX([2]総合得点!$A$8:$R$27,MATCH($A17,[2]総合得点!$T$8:$T$27,0),8)</f>
        <v>0</v>
      </c>
      <c r="J17" s="125">
        <f>INDEX([2]総合得点!$A$8:$R$27,MATCH($A17,[2]総合得点!$T$8:$T$27,0),9)</f>
        <v>9.2330000000000005</v>
      </c>
      <c r="K17" s="126">
        <f>INDEX([2]総合得点!$A$8:$R$27,MATCH($A17,[2]総合得点!$T$8:$T$27,0),10)</f>
        <v>10</v>
      </c>
      <c r="L17" s="124">
        <f>INDEX([2]総合得点!$A$8:$R$27,MATCH($A17,[2]総合得点!$T$8:$T$27,0),11)</f>
        <v>18</v>
      </c>
      <c r="M17" s="125">
        <f>INDEX([2]総合得点!$A$8:$R$27,MATCH($A17,[2]総合得点!$T$8:$T$27,0),12)</f>
        <v>3.05</v>
      </c>
      <c r="N17" s="125">
        <f>INDEX([2]総合得点!$A$8:$R$27,MATCH($A17,[2]総合得点!$T$8:$T$27,0),13)</f>
        <v>6</v>
      </c>
      <c r="O17" s="125">
        <f>INDEX([2]総合得点!$A$8:$R$27,MATCH($A17,[2]総合得点!$T$8:$T$27,0),14)</f>
        <v>0</v>
      </c>
      <c r="P17" s="125">
        <f>INDEX([2]総合得点!$A$8:$R$27,MATCH($A17,[2]総合得点!$T$8:$T$27,0),15)</f>
        <v>9.0500000000000007</v>
      </c>
      <c r="Q17" s="127">
        <f>INDEX([2]総合得点!$A$8:$R$27,MATCH($A17,[2]総合得点!$T$8:$T$27,0),16)</f>
        <v>10</v>
      </c>
      <c r="R17" s="128">
        <f>INDEX([2]総合得点!$A$8:$R$27,MATCH($A17,[2]総合得点!$T$8:$T$27,0),17)</f>
        <v>18.283000000000001</v>
      </c>
      <c r="S17" s="129">
        <f>INDEX([2]総合得点!$A$8:$R$27,MATCH($A17,[2]総合得点!$T$8:$T$27,0),18)</f>
        <v>10</v>
      </c>
    </row>
    <row r="18" spans="1:19" s="109" customFormat="1" ht="21" customHeight="1">
      <c r="A18" s="120">
        <v>11</v>
      </c>
      <c r="B18" s="121" t="str">
        <f>INDEX([2]総合得点!$A$8:$R$27,MATCH($A18,[2]総合得点!$T$8:$T$27,0),1)</f>
        <v>鳥取</v>
      </c>
      <c r="C18" s="122" t="str">
        <f>INDEX([2]総合得点!$A$8:$R$27,MATCH($A18,[2]総合得点!$T$8:$T$27,0),2)</f>
        <v>鳥取北</v>
      </c>
      <c r="D18" s="122" t="str">
        <f>INDEX([2]総合得点!$A$8:$R$27,MATCH($A18,[2]総合得点!$T$8:$T$27,0),3)</f>
        <v>本田　夏乃</v>
      </c>
      <c r="E18" s="123">
        <f>INDEX([2]総合得点!$A$8:$R$27,MATCH($A18,[2]総合得点!$T$8:$T$27,0),4)</f>
        <v>3</v>
      </c>
      <c r="F18" s="124">
        <f>INDEX([2]総合得点!$A$8:$R$27,MATCH($A18,[2]総合得点!$T$8:$T$27,0),5)</f>
        <v>17</v>
      </c>
      <c r="G18" s="125">
        <f>INDEX([2]総合得点!$A$8:$R$27,MATCH($A18,[2]総合得点!$T$8:$T$27,0),6)</f>
        <v>3.55</v>
      </c>
      <c r="H18" s="125">
        <f>INDEX([2]総合得点!$A$8:$R$27,MATCH($A18,[2]総合得点!$T$8:$T$27,0),7)</f>
        <v>5.8330000000000002</v>
      </c>
      <c r="I18" s="125">
        <f>INDEX([2]総合得点!$A$8:$R$27,MATCH($A18,[2]総合得点!$T$8:$T$27,0),8)</f>
        <v>0</v>
      </c>
      <c r="J18" s="125">
        <f>INDEX([2]総合得点!$A$8:$R$27,MATCH($A18,[2]総合得点!$T$8:$T$27,0),9)</f>
        <v>9.3829999999999991</v>
      </c>
      <c r="K18" s="126">
        <f>INDEX([2]総合得点!$A$8:$R$27,MATCH($A18,[2]総合得点!$T$8:$T$27,0),10)</f>
        <v>9</v>
      </c>
      <c r="L18" s="124">
        <f>INDEX([2]総合得点!$A$8:$R$27,MATCH($A18,[2]総合得点!$T$8:$T$27,0),11)</f>
        <v>12</v>
      </c>
      <c r="M18" s="125">
        <f>INDEX([2]総合得点!$A$8:$R$27,MATCH($A18,[2]総合得点!$T$8:$T$27,0),12)</f>
        <v>2.65</v>
      </c>
      <c r="N18" s="125">
        <f>INDEX([2]総合得点!$A$8:$R$27,MATCH($A18,[2]総合得点!$T$8:$T$27,0),13)</f>
        <v>5.4329999999999998</v>
      </c>
      <c r="O18" s="125">
        <f>INDEX([2]総合得点!$A$8:$R$27,MATCH($A18,[2]総合得点!$T$8:$T$27,0),14)</f>
        <v>0</v>
      </c>
      <c r="P18" s="125">
        <f>INDEX([2]総合得点!$A$8:$R$27,MATCH($A18,[2]総合得点!$T$8:$T$27,0),15)</f>
        <v>8.0830000000000002</v>
      </c>
      <c r="Q18" s="127">
        <f>INDEX([2]総合得点!$A$8:$R$27,MATCH($A18,[2]総合得点!$T$8:$T$27,0),16)</f>
        <v>19</v>
      </c>
      <c r="R18" s="128">
        <f>INDEX([2]総合得点!$A$8:$R$27,MATCH($A18,[2]総合得点!$T$8:$T$27,0),17)</f>
        <v>17.466000000000001</v>
      </c>
      <c r="S18" s="129">
        <f>INDEX([2]総合得点!$A$8:$R$27,MATCH($A18,[2]総合得点!$T$8:$T$27,0),18)</f>
        <v>11</v>
      </c>
    </row>
    <row r="19" spans="1:19" s="109" customFormat="1" ht="21" customHeight="1">
      <c r="A19" s="120">
        <v>12</v>
      </c>
      <c r="B19" s="121" t="str">
        <f>INDEX([2]総合得点!$A$8:$R$27,MATCH($A19,[2]総合得点!$T$8:$T$27,0),1)</f>
        <v>広島</v>
      </c>
      <c r="C19" s="122" t="str">
        <f>INDEX([2]総合得点!$A$8:$R$27,MATCH($A19,[2]総合得点!$T$8:$T$27,0),2)</f>
        <v>長束</v>
      </c>
      <c r="D19" s="122" t="str">
        <f>INDEX([2]総合得点!$A$8:$R$27,MATCH($A19,[2]総合得点!$T$8:$T$27,0),3)</f>
        <v>津村　涼花</v>
      </c>
      <c r="E19" s="123">
        <f>INDEX([2]総合得点!$A$8:$R$27,MATCH($A19,[2]総合得点!$T$8:$T$27,0),4)</f>
        <v>1</v>
      </c>
      <c r="F19" s="124">
        <f>INDEX([2]総合得点!$A$8:$R$27,MATCH($A19,[2]総合得点!$T$8:$T$27,0),5)</f>
        <v>20</v>
      </c>
      <c r="G19" s="125">
        <f>INDEX([2]総合得点!$A$8:$R$27,MATCH($A19,[2]総合得点!$T$8:$T$27,0),6)</f>
        <v>2.95</v>
      </c>
      <c r="H19" s="125">
        <f>INDEX([2]総合得点!$A$8:$R$27,MATCH($A19,[2]総合得点!$T$8:$T$27,0),7)</f>
        <v>5.7329999999999997</v>
      </c>
      <c r="I19" s="125">
        <f>INDEX([2]総合得点!$A$8:$R$27,MATCH($A19,[2]総合得点!$T$8:$T$27,0),8)</f>
        <v>0</v>
      </c>
      <c r="J19" s="125">
        <f>INDEX([2]総合得点!$A$8:$R$27,MATCH($A19,[2]総合得点!$T$8:$T$27,0),9)</f>
        <v>8.6829999999999998</v>
      </c>
      <c r="K19" s="126">
        <f>INDEX([2]総合得点!$A$8:$R$27,MATCH($A19,[2]総合得点!$T$8:$T$27,0),10)</f>
        <v>12</v>
      </c>
      <c r="L19" s="124">
        <f>INDEX([2]総合得点!$A$8:$R$27,MATCH($A19,[2]総合得点!$T$8:$T$27,0),11)</f>
        <v>16</v>
      </c>
      <c r="M19" s="125">
        <f>INDEX([2]総合得点!$A$8:$R$27,MATCH($A19,[2]総合得点!$T$8:$T$27,0),12)</f>
        <v>3.2</v>
      </c>
      <c r="N19" s="125">
        <f>INDEX([2]総合得点!$A$8:$R$27,MATCH($A19,[2]総合得点!$T$8:$T$27,0),13)</f>
        <v>5.4329999999999998</v>
      </c>
      <c r="O19" s="125">
        <f>INDEX([2]総合得点!$A$8:$R$27,MATCH($A19,[2]総合得点!$T$8:$T$27,0),14)</f>
        <v>0</v>
      </c>
      <c r="P19" s="125">
        <f>INDEX([2]総合得点!$A$8:$R$27,MATCH($A19,[2]総合得点!$T$8:$T$27,0),15)</f>
        <v>8.6329999999999991</v>
      </c>
      <c r="Q19" s="127">
        <f>INDEX([2]総合得点!$A$8:$R$27,MATCH($A19,[2]総合得点!$T$8:$T$27,0),16)</f>
        <v>11</v>
      </c>
      <c r="R19" s="128">
        <f>INDEX([2]総合得点!$A$8:$R$27,MATCH($A19,[2]総合得点!$T$8:$T$27,0),17)</f>
        <v>17.315999999999999</v>
      </c>
      <c r="S19" s="129">
        <f>INDEX([2]総合得点!$A$8:$R$27,MATCH($A19,[2]総合得点!$T$8:$T$27,0),18)</f>
        <v>12</v>
      </c>
    </row>
    <row r="20" spans="1:19" s="109" customFormat="1" ht="21" customHeight="1">
      <c r="A20" s="120">
        <v>13</v>
      </c>
      <c r="B20" s="121" t="str">
        <f>INDEX([2]総合得点!$A$8:$R$27,MATCH($A20,[2]総合得点!$T$8:$T$27,0),1)</f>
        <v>島根</v>
      </c>
      <c r="C20" s="122" t="str">
        <f>INDEX([2]総合得点!$A$8:$R$27,MATCH($A20,[2]総合得点!$T$8:$T$27,0),2)</f>
        <v>松江第一</v>
      </c>
      <c r="D20" s="122" t="str">
        <f>INDEX([2]総合得点!$A$8:$R$27,MATCH($A20,[2]総合得点!$T$8:$T$27,0),3)</f>
        <v>来海　桃花</v>
      </c>
      <c r="E20" s="123">
        <f>INDEX([2]総合得点!$A$8:$R$27,MATCH($A20,[2]総合得点!$T$8:$T$27,0),4)</f>
        <v>3</v>
      </c>
      <c r="F20" s="124">
        <f>INDEX([2]総合得点!$A$8:$R$27,MATCH($A20,[2]総合得点!$T$8:$T$27,0),5)</f>
        <v>4</v>
      </c>
      <c r="G20" s="125">
        <f>INDEX([2]総合得点!$A$8:$R$27,MATCH($A20,[2]総合得点!$T$8:$T$27,0),6)</f>
        <v>2.5499999999999998</v>
      </c>
      <c r="H20" s="125">
        <f>INDEX([2]総合得点!$A$8:$R$27,MATCH($A20,[2]総合得点!$T$8:$T$27,0),7)</f>
        <v>6.1</v>
      </c>
      <c r="I20" s="125">
        <f>INDEX([2]総合得点!$A$8:$R$27,MATCH($A20,[2]総合得点!$T$8:$T$27,0),8)</f>
        <v>0</v>
      </c>
      <c r="J20" s="125">
        <f>INDEX([2]総合得点!$A$8:$R$27,MATCH($A20,[2]総合得点!$T$8:$T$27,0),9)</f>
        <v>8.65</v>
      </c>
      <c r="K20" s="126">
        <f>INDEX([2]総合得点!$A$8:$R$27,MATCH($A20,[2]総合得点!$T$8:$T$27,0),10)</f>
        <v>13</v>
      </c>
      <c r="L20" s="124">
        <f>INDEX([2]総合得点!$A$8:$R$27,MATCH($A20,[2]総合得点!$T$8:$T$27,0),11)</f>
        <v>7</v>
      </c>
      <c r="M20" s="125">
        <f>INDEX([2]総合得点!$A$8:$R$27,MATCH($A20,[2]総合得点!$T$8:$T$27,0),12)</f>
        <v>2.35</v>
      </c>
      <c r="N20" s="125">
        <f>INDEX([2]総合得点!$A$8:$R$27,MATCH($A20,[2]総合得点!$T$8:$T$27,0),13)</f>
        <v>6.1</v>
      </c>
      <c r="O20" s="125">
        <f>INDEX([2]総合得点!$A$8:$R$27,MATCH($A20,[2]総合得点!$T$8:$T$27,0),14)</f>
        <v>0</v>
      </c>
      <c r="P20" s="125">
        <f>INDEX([2]総合得点!$A$8:$R$27,MATCH($A20,[2]総合得点!$T$8:$T$27,0),15)</f>
        <v>8.4499999999999993</v>
      </c>
      <c r="Q20" s="127">
        <f>INDEX([2]総合得点!$A$8:$R$27,MATCH($A20,[2]総合得点!$T$8:$T$27,0),16)</f>
        <v>15</v>
      </c>
      <c r="R20" s="128">
        <f>INDEX([2]総合得点!$A$8:$R$27,MATCH($A20,[2]総合得点!$T$8:$T$27,0),17)</f>
        <v>17.100000000000001</v>
      </c>
      <c r="S20" s="129">
        <f>INDEX([2]総合得点!$A$8:$R$27,MATCH($A20,[2]総合得点!$T$8:$T$27,0),18)</f>
        <v>13</v>
      </c>
    </row>
    <row r="21" spans="1:19" s="109" customFormat="1" ht="21" customHeight="1">
      <c r="A21" s="120">
        <v>14</v>
      </c>
      <c r="B21" s="121" t="str">
        <f>INDEX([2]総合得点!$A$8:$R$27,MATCH($A21,[2]総合得点!$T$8:$T$27,0),1)</f>
        <v>島根</v>
      </c>
      <c r="C21" s="122" t="str">
        <f>INDEX([2]総合得点!$A$8:$R$27,MATCH($A21,[2]総合得点!$T$8:$T$27,0),2)</f>
        <v>松江第一</v>
      </c>
      <c r="D21" s="122" t="str">
        <f>INDEX([2]総合得点!$A$8:$R$27,MATCH($A21,[2]総合得点!$T$8:$T$27,0),3)</f>
        <v>石川　万椰</v>
      </c>
      <c r="E21" s="123">
        <f>INDEX([2]総合得点!$A$8:$R$27,MATCH($A21,[2]総合得点!$T$8:$T$27,0),4)</f>
        <v>1</v>
      </c>
      <c r="F21" s="124">
        <f>INDEX([2]総合得点!$A$8:$R$27,MATCH($A21,[2]総合得点!$T$8:$T$27,0),5)</f>
        <v>9</v>
      </c>
      <c r="G21" s="125">
        <f>INDEX([2]総合得点!$A$8:$R$27,MATCH($A21,[2]総合得点!$T$8:$T$27,0),6)</f>
        <v>2.75</v>
      </c>
      <c r="H21" s="125">
        <f>INDEX([2]総合得点!$A$8:$R$27,MATCH($A21,[2]総合得点!$T$8:$T$27,0),7)</f>
        <v>5.766</v>
      </c>
      <c r="I21" s="125">
        <f>INDEX([2]総合得点!$A$8:$R$27,MATCH($A21,[2]総合得点!$T$8:$T$27,0),8)</f>
        <v>0</v>
      </c>
      <c r="J21" s="125">
        <f>INDEX([2]総合得点!$A$8:$R$27,MATCH($A21,[2]総合得点!$T$8:$T$27,0),9)</f>
        <v>8.516</v>
      </c>
      <c r="K21" s="126">
        <f>INDEX([2]総合得点!$A$8:$R$27,MATCH($A21,[2]総合得点!$T$8:$T$27,0),10)</f>
        <v>14</v>
      </c>
      <c r="L21" s="124">
        <f>INDEX([2]総合得点!$A$8:$R$27,MATCH($A21,[2]総合得点!$T$8:$T$27,0),11)</f>
        <v>5</v>
      </c>
      <c r="M21" s="125">
        <f>INDEX([2]総合得点!$A$8:$R$27,MATCH($A21,[2]総合得点!$T$8:$T$27,0),12)</f>
        <v>2.9</v>
      </c>
      <c r="N21" s="125">
        <f>INDEX([2]総合得点!$A$8:$R$27,MATCH($A21,[2]総合得点!$T$8:$T$27,0),13)</f>
        <v>5.6</v>
      </c>
      <c r="O21" s="125">
        <f>INDEX([2]総合得点!$A$8:$R$27,MATCH($A21,[2]総合得点!$T$8:$T$27,0),14)</f>
        <v>0</v>
      </c>
      <c r="P21" s="125">
        <f>INDEX([2]総合得点!$A$8:$R$27,MATCH($A21,[2]総合得点!$T$8:$T$27,0),15)</f>
        <v>8.5</v>
      </c>
      <c r="Q21" s="127">
        <f>INDEX([2]総合得点!$A$8:$R$27,MATCH($A21,[2]総合得点!$T$8:$T$27,0),16)</f>
        <v>14</v>
      </c>
      <c r="R21" s="128">
        <f>INDEX([2]総合得点!$A$8:$R$27,MATCH($A21,[2]総合得点!$T$8:$T$27,0),17)</f>
        <v>17.015999999999998</v>
      </c>
      <c r="S21" s="129">
        <f>INDEX([2]総合得点!$A$8:$R$27,MATCH($A21,[2]総合得点!$T$8:$T$27,0),18)</f>
        <v>14</v>
      </c>
    </row>
    <row r="22" spans="1:19" s="109" customFormat="1" ht="21" customHeight="1">
      <c r="A22" s="120">
        <v>15</v>
      </c>
      <c r="B22" s="121" t="str">
        <f>INDEX([2]総合得点!$A$8:$R$27,MATCH($A22,[2]総合得点!$T$8:$T$27,0),1)</f>
        <v>山口</v>
      </c>
      <c r="C22" s="122" t="str">
        <f>INDEX([2]総合得点!$A$8:$R$27,MATCH($A22,[2]総合得点!$T$8:$T$27,0),2)</f>
        <v>由宇</v>
      </c>
      <c r="D22" s="122" t="str">
        <f>INDEX([2]総合得点!$A$8:$R$27,MATCH($A22,[2]総合得点!$T$8:$T$27,0),3)</f>
        <v>海切　万央</v>
      </c>
      <c r="E22" s="123">
        <f>INDEX([2]総合得点!$A$8:$R$27,MATCH($A22,[2]総合得点!$T$8:$T$27,0),4)</f>
        <v>2</v>
      </c>
      <c r="F22" s="124">
        <f>INDEX([2]総合得点!$A$8:$R$27,MATCH($A22,[2]総合得点!$T$8:$T$27,0),5)</f>
        <v>6</v>
      </c>
      <c r="G22" s="125">
        <f>INDEX([2]総合得点!$A$8:$R$27,MATCH($A22,[2]総合得点!$T$8:$T$27,0),6)</f>
        <v>2.95</v>
      </c>
      <c r="H22" s="125">
        <f>INDEX([2]総合得点!$A$8:$R$27,MATCH($A22,[2]総合得点!$T$8:$T$27,0),7)</f>
        <v>5.4</v>
      </c>
      <c r="I22" s="125">
        <f>INDEX([2]総合得点!$A$8:$R$27,MATCH($A22,[2]総合得点!$T$8:$T$27,0),8)</f>
        <v>0</v>
      </c>
      <c r="J22" s="125">
        <f>INDEX([2]総合得点!$A$8:$R$27,MATCH($A22,[2]総合得点!$T$8:$T$27,0),9)</f>
        <v>8.35</v>
      </c>
      <c r="K22" s="126">
        <f>INDEX([2]総合得点!$A$8:$R$27,MATCH($A22,[2]総合得点!$T$8:$T$27,0),10)</f>
        <v>15</v>
      </c>
      <c r="L22" s="124">
        <f>INDEX([2]総合得点!$A$8:$R$27,MATCH($A22,[2]総合得点!$T$8:$T$27,0),11)</f>
        <v>8</v>
      </c>
      <c r="M22" s="125">
        <f>INDEX([2]総合得点!$A$8:$R$27,MATCH($A22,[2]総合得点!$T$8:$T$27,0),12)</f>
        <v>2.5499999999999998</v>
      </c>
      <c r="N22" s="125">
        <f>INDEX([2]総合得点!$A$8:$R$27,MATCH($A22,[2]総合得点!$T$8:$T$27,0),13)</f>
        <v>5.8330000000000002</v>
      </c>
      <c r="O22" s="125">
        <f>INDEX([2]総合得点!$A$8:$R$27,MATCH($A22,[2]総合得点!$T$8:$T$27,0),14)</f>
        <v>0</v>
      </c>
      <c r="P22" s="125">
        <f>INDEX([2]総合得点!$A$8:$R$27,MATCH($A22,[2]総合得点!$T$8:$T$27,0),15)</f>
        <v>8.3829999999999991</v>
      </c>
      <c r="Q22" s="127">
        <f>INDEX([2]総合得点!$A$8:$R$27,MATCH($A22,[2]総合得点!$T$8:$T$27,0),16)</f>
        <v>16</v>
      </c>
      <c r="R22" s="128">
        <f>INDEX([2]総合得点!$A$8:$R$27,MATCH($A22,[2]総合得点!$T$8:$T$27,0),17)</f>
        <v>16.732999999999997</v>
      </c>
      <c r="S22" s="129">
        <f>INDEX([2]総合得点!$A$8:$R$27,MATCH($A22,[2]総合得点!$T$8:$T$27,0),18)</f>
        <v>15</v>
      </c>
    </row>
    <row r="23" spans="1:19" s="109" customFormat="1" ht="21" customHeight="1">
      <c r="A23" s="120">
        <v>16</v>
      </c>
      <c r="B23" s="121" t="str">
        <f>INDEX([2]総合得点!$A$8:$R$27,MATCH($A23,[2]総合得点!$T$8:$T$27,0),1)</f>
        <v>鳥取</v>
      </c>
      <c r="C23" s="122" t="str">
        <f>INDEX([2]総合得点!$A$8:$R$27,MATCH($A23,[2]総合得点!$T$8:$T$27,0),2)</f>
        <v>鳥大附属</v>
      </c>
      <c r="D23" s="122" t="str">
        <f>INDEX([2]総合得点!$A$8:$R$27,MATCH($A23,[2]総合得点!$T$8:$T$27,0),3)</f>
        <v>西尾　　周</v>
      </c>
      <c r="E23" s="123">
        <f>INDEX([2]総合得点!$A$8:$R$27,MATCH($A23,[2]総合得点!$T$8:$T$27,0),4)</f>
        <v>2</v>
      </c>
      <c r="F23" s="124">
        <f>INDEX([2]総合得点!$A$8:$R$27,MATCH($A23,[2]総合得点!$T$8:$T$27,0),5)</f>
        <v>3</v>
      </c>
      <c r="G23" s="125">
        <f>INDEX([2]総合得点!$A$8:$R$27,MATCH($A23,[2]総合得点!$T$8:$T$27,0),6)</f>
        <v>2.5499999999999998</v>
      </c>
      <c r="H23" s="125">
        <f>INDEX([2]総合得点!$A$8:$R$27,MATCH($A23,[2]総合得点!$T$8:$T$27,0),7)</f>
        <v>5.766</v>
      </c>
      <c r="I23" s="125">
        <f>INDEX([2]総合得点!$A$8:$R$27,MATCH($A23,[2]総合得点!$T$8:$T$27,0),8)</f>
        <v>0</v>
      </c>
      <c r="J23" s="125">
        <f>INDEX([2]総合得点!$A$8:$R$27,MATCH($A23,[2]総合得点!$T$8:$T$27,0),9)</f>
        <v>8.3160000000000007</v>
      </c>
      <c r="K23" s="126">
        <f>INDEX([2]総合得点!$A$8:$R$27,MATCH($A23,[2]総合得点!$T$8:$T$27,0),10)</f>
        <v>17</v>
      </c>
      <c r="L23" s="124">
        <f>INDEX([2]総合得点!$A$8:$R$27,MATCH($A23,[2]総合得点!$T$8:$T$27,0),11)</f>
        <v>10</v>
      </c>
      <c r="M23" s="125">
        <f>INDEX([2]総合得点!$A$8:$R$27,MATCH($A23,[2]総合得点!$T$8:$T$27,0),12)</f>
        <v>2.7</v>
      </c>
      <c r="N23" s="125">
        <f>INDEX([2]総合得点!$A$8:$R$27,MATCH($A23,[2]総合得点!$T$8:$T$27,0),13)</f>
        <v>5.6</v>
      </c>
      <c r="O23" s="125">
        <f>INDEX([2]総合得点!$A$8:$R$27,MATCH($A23,[2]総合得点!$T$8:$T$27,0),14)</f>
        <v>0</v>
      </c>
      <c r="P23" s="125">
        <f>INDEX([2]総合得点!$A$8:$R$27,MATCH($A23,[2]総合得点!$T$8:$T$27,0),15)</f>
        <v>8.3000000000000007</v>
      </c>
      <c r="Q23" s="127">
        <f>INDEX([2]総合得点!$A$8:$R$27,MATCH($A23,[2]総合得点!$T$8:$T$27,0),16)</f>
        <v>17</v>
      </c>
      <c r="R23" s="128">
        <f>INDEX([2]総合得点!$A$8:$R$27,MATCH($A23,[2]総合得点!$T$8:$T$27,0),17)</f>
        <v>16.616</v>
      </c>
      <c r="S23" s="129">
        <f>INDEX([2]総合得点!$A$8:$R$27,MATCH($A23,[2]総合得点!$T$8:$T$27,0),18)</f>
        <v>16</v>
      </c>
    </row>
    <row r="24" spans="1:19" s="109" customFormat="1" ht="21" customHeight="1">
      <c r="A24" s="120">
        <v>17</v>
      </c>
      <c r="B24" s="121" t="str">
        <f>INDEX([2]総合得点!$A$8:$R$27,MATCH($A24,[2]総合得点!$T$8:$T$27,0),1)</f>
        <v>鳥取</v>
      </c>
      <c r="C24" s="122" t="str">
        <f>INDEX([2]総合得点!$A$8:$R$27,MATCH($A24,[2]総合得点!$T$8:$T$27,0),2)</f>
        <v>鳥取南</v>
      </c>
      <c r="D24" s="122" t="str">
        <f>INDEX([2]総合得点!$A$8:$R$27,MATCH($A24,[2]総合得点!$T$8:$T$27,0),3)</f>
        <v>吉田　琴美</v>
      </c>
      <c r="E24" s="123">
        <f>INDEX([2]総合得点!$A$8:$R$27,MATCH($A24,[2]総合得点!$T$8:$T$27,0),4)</f>
        <v>3</v>
      </c>
      <c r="F24" s="124">
        <f>INDEX([2]総合得点!$A$8:$R$27,MATCH($A24,[2]総合得点!$T$8:$T$27,0),5)</f>
        <v>7</v>
      </c>
      <c r="G24" s="125">
        <f>INDEX([2]総合得点!$A$8:$R$27,MATCH($A24,[2]総合得点!$T$8:$T$27,0),6)</f>
        <v>2.2000000000000002</v>
      </c>
      <c r="H24" s="125">
        <f>INDEX([2]総合得点!$A$8:$R$27,MATCH($A24,[2]総合得点!$T$8:$T$27,0),7)</f>
        <v>5.7329999999999997</v>
      </c>
      <c r="I24" s="125">
        <f>INDEX([2]総合得点!$A$8:$R$27,MATCH($A24,[2]総合得点!$T$8:$T$27,0),8)</f>
        <v>0</v>
      </c>
      <c r="J24" s="125">
        <f>INDEX([2]総合得点!$A$8:$R$27,MATCH($A24,[2]総合得点!$T$8:$T$27,0),9)</f>
        <v>7.9329999999999998</v>
      </c>
      <c r="K24" s="126">
        <f>INDEX([2]総合得点!$A$8:$R$27,MATCH($A24,[2]総合得点!$T$8:$T$27,0),10)</f>
        <v>18</v>
      </c>
      <c r="L24" s="124">
        <f>INDEX([2]総合得点!$A$8:$R$27,MATCH($A24,[2]総合得点!$T$8:$T$27,0),11)</f>
        <v>1</v>
      </c>
      <c r="M24" s="125">
        <f>INDEX([2]総合得点!$A$8:$R$27,MATCH($A24,[2]総合得点!$T$8:$T$27,0),12)</f>
        <v>2.9</v>
      </c>
      <c r="N24" s="125">
        <f>INDEX([2]総合得点!$A$8:$R$27,MATCH($A24,[2]総合得点!$T$8:$T$27,0),13)</f>
        <v>5.7329999999999997</v>
      </c>
      <c r="O24" s="125">
        <f>INDEX([2]総合得点!$A$8:$R$27,MATCH($A24,[2]総合得点!$T$8:$T$27,0),14)</f>
        <v>0</v>
      </c>
      <c r="P24" s="125">
        <f>INDEX([2]総合得点!$A$8:$R$27,MATCH($A24,[2]総合得点!$T$8:$T$27,0),15)</f>
        <v>8.6329999999999991</v>
      </c>
      <c r="Q24" s="127">
        <f>INDEX([2]総合得点!$A$8:$R$27,MATCH($A24,[2]総合得点!$T$8:$T$27,0),16)</f>
        <v>11</v>
      </c>
      <c r="R24" s="128">
        <f>INDEX([2]総合得点!$A$8:$R$27,MATCH($A24,[2]総合得点!$T$8:$T$27,0),17)</f>
        <v>16.565999999999999</v>
      </c>
      <c r="S24" s="129">
        <f>INDEX([2]総合得点!$A$8:$R$27,MATCH($A24,[2]総合得点!$T$8:$T$27,0),18)</f>
        <v>17</v>
      </c>
    </row>
    <row r="25" spans="1:19" s="109" customFormat="1" ht="21" customHeight="1">
      <c r="A25" s="120">
        <v>18</v>
      </c>
      <c r="B25" s="121" t="str">
        <f>INDEX([2]総合得点!$A$8:$R$27,MATCH($A25,[2]総合得点!$T$8:$T$27,0),1)</f>
        <v>広島</v>
      </c>
      <c r="C25" s="122" t="str">
        <f>INDEX([2]総合得点!$A$8:$R$27,MATCH($A25,[2]総合得点!$T$8:$T$27,0),2)</f>
        <v>修大鈴峯</v>
      </c>
      <c r="D25" s="122" t="str">
        <f>INDEX([2]総合得点!$A$8:$R$27,MATCH($A25,[2]総合得点!$T$8:$T$27,0),3)</f>
        <v>古市　恵瞳</v>
      </c>
      <c r="E25" s="123">
        <f>INDEX([2]総合得点!$A$8:$R$27,MATCH($A25,[2]総合得点!$T$8:$T$27,0),4)</f>
        <v>2</v>
      </c>
      <c r="F25" s="124">
        <f>INDEX([2]総合得点!$A$8:$R$27,MATCH($A25,[2]総合得点!$T$8:$T$27,0),5)</f>
        <v>8</v>
      </c>
      <c r="G25" s="125">
        <f>INDEX([2]総合得点!$A$8:$R$27,MATCH($A25,[2]総合得点!$T$8:$T$27,0),6)</f>
        <v>1.9</v>
      </c>
      <c r="H25" s="125">
        <f>INDEX([2]総合得点!$A$8:$R$27,MATCH($A25,[2]総合得点!$T$8:$T$27,0),7)</f>
        <v>5.5330000000000004</v>
      </c>
      <c r="I25" s="125">
        <f>INDEX([2]総合得点!$A$8:$R$27,MATCH($A25,[2]総合得点!$T$8:$T$27,0),8)</f>
        <v>0</v>
      </c>
      <c r="J25" s="125">
        <f>INDEX([2]総合得点!$A$8:$R$27,MATCH($A25,[2]総合得点!$T$8:$T$27,0),9)</f>
        <v>7.4329999999999998</v>
      </c>
      <c r="K25" s="126">
        <f>INDEX([2]総合得点!$A$8:$R$27,MATCH($A25,[2]総合得点!$T$8:$T$27,0),10)</f>
        <v>20</v>
      </c>
      <c r="L25" s="124">
        <f>INDEX([2]総合得点!$A$8:$R$27,MATCH($A25,[2]総合得点!$T$8:$T$27,0),11)</f>
        <v>9</v>
      </c>
      <c r="M25" s="125">
        <f>INDEX([2]総合得点!$A$8:$R$27,MATCH($A25,[2]総合得点!$T$8:$T$27,0),12)</f>
        <v>3.1</v>
      </c>
      <c r="N25" s="125">
        <f>INDEX([2]総合得点!$A$8:$R$27,MATCH($A25,[2]総合得点!$T$8:$T$27,0),13)</f>
        <v>5.4660000000000002</v>
      </c>
      <c r="O25" s="125">
        <f>INDEX([2]総合得点!$A$8:$R$27,MATCH($A25,[2]総合得点!$T$8:$T$27,0),14)</f>
        <v>0</v>
      </c>
      <c r="P25" s="125">
        <f>INDEX([2]総合得点!$A$8:$R$27,MATCH($A25,[2]総合得点!$T$8:$T$27,0),15)</f>
        <v>8.5660000000000007</v>
      </c>
      <c r="Q25" s="127">
        <f>INDEX([2]総合得点!$A$8:$R$27,MATCH($A25,[2]総合得点!$T$8:$T$27,0),16)</f>
        <v>13</v>
      </c>
      <c r="R25" s="128">
        <f>INDEX([2]総合得点!$A$8:$R$27,MATCH($A25,[2]総合得点!$T$8:$T$27,0),17)</f>
        <v>15.999000000000001</v>
      </c>
      <c r="S25" s="129">
        <f>INDEX([2]総合得点!$A$8:$R$27,MATCH($A25,[2]総合得点!$T$8:$T$27,0),18)</f>
        <v>18</v>
      </c>
    </row>
    <row r="26" spans="1:19" s="109" customFormat="1" ht="21" customHeight="1">
      <c r="A26" s="120">
        <v>19</v>
      </c>
      <c r="B26" s="121" t="str">
        <f>INDEX([2]総合得点!$A$8:$R$27,MATCH($A26,[2]総合得点!$T$8:$T$27,0),1)</f>
        <v>山口</v>
      </c>
      <c r="C26" s="122" t="str">
        <f>INDEX([2]総合得点!$A$8:$R$27,MATCH($A26,[2]総合得点!$T$8:$T$27,0),2)</f>
        <v>灘</v>
      </c>
      <c r="D26" s="122" t="str">
        <f>INDEX([2]総合得点!$A$8:$R$27,MATCH($A26,[2]総合得点!$T$8:$T$27,0),3)</f>
        <v>野原　朱莉</v>
      </c>
      <c r="E26" s="123">
        <f>INDEX([2]総合得点!$A$8:$R$27,MATCH($A26,[2]総合得点!$T$8:$T$27,0),4)</f>
        <v>1</v>
      </c>
      <c r="F26" s="124">
        <f>INDEX([2]総合得点!$A$8:$R$27,MATCH($A26,[2]総合得点!$T$8:$T$27,0),5)</f>
        <v>5</v>
      </c>
      <c r="G26" s="125">
        <f>INDEX([2]総合得点!$A$8:$R$27,MATCH($A26,[2]総合得点!$T$8:$T$27,0),6)</f>
        <v>2.15</v>
      </c>
      <c r="H26" s="125">
        <f>INDEX([2]総合得点!$A$8:$R$27,MATCH($A26,[2]総合得点!$T$8:$T$27,0),7)</f>
        <v>5.6</v>
      </c>
      <c r="I26" s="125">
        <f>INDEX([2]総合得点!$A$8:$R$27,MATCH($A26,[2]総合得点!$T$8:$T$27,0),8)</f>
        <v>0</v>
      </c>
      <c r="J26" s="125">
        <f>INDEX([2]総合得点!$A$8:$R$27,MATCH($A26,[2]総合得点!$T$8:$T$27,0),9)</f>
        <v>7.75</v>
      </c>
      <c r="K26" s="126">
        <f>INDEX([2]総合得点!$A$8:$R$27,MATCH($A26,[2]総合得点!$T$8:$T$27,0),10)</f>
        <v>19</v>
      </c>
      <c r="L26" s="124">
        <f>INDEX([2]総合得点!$A$8:$R$27,MATCH($A26,[2]総合得点!$T$8:$T$27,0),11)</f>
        <v>6</v>
      </c>
      <c r="M26" s="125">
        <f>INDEX([2]総合得点!$A$8:$R$27,MATCH($A26,[2]総合得点!$T$8:$T$27,0),12)</f>
        <v>2.5</v>
      </c>
      <c r="N26" s="125">
        <f>INDEX([2]総合得点!$A$8:$R$27,MATCH($A26,[2]総合得点!$T$8:$T$27,0),13)</f>
        <v>5.6660000000000004</v>
      </c>
      <c r="O26" s="125">
        <f>INDEX([2]総合得点!$A$8:$R$27,MATCH($A26,[2]総合得点!$T$8:$T$27,0),14)</f>
        <v>0</v>
      </c>
      <c r="P26" s="125">
        <f>INDEX([2]総合得点!$A$8:$R$27,MATCH($A26,[2]総合得点!$T$8:$T$27,0),15)</f>
        <v>8.1660000000000004</v>
      </c>
      <c r="Q26" s="127">
        <f>INDEX([2]総合得点!$A$8:$R$27,MATCH($A26,[2]総合得点!$T$8:$T$27,0),16)</f>
        <v>18</v>
      </c>
      <c r="R26" s="128">
        <f>INDEX([2]総合得点!$A$8:$R$27,MATCH($A26,[2]総合得点!$T$8:$T$27,0),17)</f>
        <v>15.916</v>
      </c>
      <c r="S26" s="129">
        <f>INDEX([2]総合得点!$A$8:$R$27,MATCH($A26,[2]総合得点!$T$8:$T$27,0),18)</f>
        <v>19</v>
      </c>
    </row>
    <row r="27" spans="1:19" s="109" customFormat="1" ht="21" customHeight="1" thickBot="1">
      <c r="A27" s="130">
        <v>20</v>
      </c>
      <c r="B27" s="131" t="str">
        <f>INDEX([2]総合得点!$A$8:$R$27,MATCH($A27,[2]総合得点!$T$8:$T$27,0),1)</f>
        <v>広島</v>
      </c>
      <c r="C27" s="132" t="str">
        <f>INDEX([2]総合得点!$A$8:$R$27,MATCH($A27,[2]総合得点!$T$8:$T$27,0),2)</f>
        <v>済美</v>
      </c>
      <c r="D27" s="132" t="str">
        <f>INDEX([2]総合得点!$A$8:$R$27,MATCH($A27,[2]総合得点!$T$8:$T$27,0),3)</f>
        <v>岩田和花奈</v>
      </c>
      <c r="E27" s="133">
        <f>INDEX([2]総合得点!$A$8:$R$27,MATCH($A27,[2]総合得点!$T$8:$T$27,0),4)</f>
        <v>1</v>
      </c>
      <c r="F27" s="134">
        <f>INDEX([2]総合得点!$A$8:$R$27,MATCH($A27,[2]総合得点!$T$8:$T$27,0),5)</f>
        <v>2</v>
      </c>
      <c r="G27" s="135">
        <f>INDEX([2]総合得点!$A$8:$R$27,MATCH($A27,[2]総合得点!$T$8:$T$27,0),6)</f>
        <v>2.5</v>
      </c>
      <c r="H27" s="135">
        <f>INDEX([2]総合得点!$A$8:$R$27,MATCH($A27,[2]総合得点!$T$8:$T$27,0),7)</f>
        <v>5.8330000000000002</v>
      </c>
      <c r="I27" s="135">
        <f>INDEX([2]総合得点!$A$8:$R$27,MATCH($A27,[2]総合得点!$T$8:$T$27,0),8)</f>
        <v>0</v>
      </c>
      <c r="J27" s="135">
        <f>INDEX([2]総合得点!$A$8:$R$27,MATCH($A27,[2]総合得点!$T$8:$T$27,0),9)</f>
        <v>8.3330000000000002</v>
      </c>
      <c r="K27" s="136">
        <f>INDEX([2]総合得点!$A$8:$R$27,MATCH($A27,[2]総合得点!$T$8:$T$27,0),10)</f>
        <v>16</v>
      </c>
      <c r="L27" s="134">
        <f>INDEX([2]総合得点!$A$8:$R$27,MATCH($A27,[2]総合得点!$T$8:$T$27,0),11)</f>
        <v>2</v>
      </c>
      <c r="M27" s="135">
        <f>INDEX([2]総合得点!$A$8:$R$27,MATCH($A27,[2]総合得点!$T$8:$T$27,0),12)</f>
        <v>2.1</v>
      </c>
      <c r="N27" s="135">
        <f>INDEX([2]総合得点!$A$8:$R$27,MATCH($A27,[2]総合得点!$T$8:$T$27,0),13)</f>
        <v>5.4660000000000002</v>
      </c>
      <c r="O27" s="135">
        <f>INDEX([2]総合得点!$A$8:$R$27,MATCH($A27,[2]総合得点!$T$8:$T$27,0),14)</f>
        <v>0</v>
      </c>
      <c r="P27" s="135">
        <f>INDEX([2]総合得点!$A$8:$R$27,MATCH($A27,[2]総合得点!$T$8:$T$27,0),15)</f>
        <v>7.5659999999999998</v>
      </c>
      <c r="Q27" s="137">
        <f>INDEX([2]総合得点!$A$8:$R$27,MATCH($A27,[2]総合得点!$T$8:$T$27,0),16)</f>
        <v>20</v>
      </c>
      <c r="R27" s="138">
        <f>INDEX([2]総合得点!$A$8:$R$27,MATCH($A27,[2]総合得点!$T$8:$T$27,0),17)</f>
        <v>15.899000000000001</v>
      </c>
      <c r="S27" s="139">
        <f>INDEX([2]総合得点!$A$8:$R$27,MATCH($A27,[2]総合得点!$T$8:$T$27,0),18)</f>
        <v>20</v>
      </c>
    </row>
    <row r="28" spans="1:19" ht="41.25" customHeight="1" thickBot="1">
      <c r="B28" s="99"/>
      <c r="E28" s="140"/>
      <c r="F28"/>
      <c r="G28"/>
      <c r="M28" s="141" t="s">
        <v>58</v>
      </c>
      <c r="N28" s="141"/>
      <c r="O28" s="142"/>
      <c r="P28" s="142"/>
      <c r="Q28" s="142"/>
      <c r="R28" s="142"/>
      <c r="S28" s="142"/>
    </row>
    <row r="29" spans="1:19" ht="35.25" customHeight="1"/>
  </sheetData>
  <mergeCells count="20">
    <mergeCell ref="M28:N28"/>
    <mergeCell ref="O28:S28"/>
    <mergeCell ref="R5:R7"/>
    <mergeCell ref="S5:S7"/>
    <mergeCell ref="F6:F7"/>
    <mergeCell ref="G6:J6"/>
    <mergeCell ref="K6:K7"/>
    <mergeCell ref="L6:L7"/>
    <mergeCell ref="M6:P6"/>
    <mergeCell ref="Q6:Q7"/>
    <mergeCell ref="B1:S1"/>
    <mergeCell ref="O2:R2"/>
    <mergeCell ref="O3:R3"/>
    <mergeCell ref="A5:A7"/>
    <mergeCell ref="B5:B7"/>
    <mergeCell ref="C5:C7"/>
    <mergeCell ref="D5:D7"/>
    <mergeCell ref="E5:E7"/>
    <mergeCell ref="F5:K5"/>
    <mergeCell ref="L5:Q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Normal="100" zoomScaleSheetLayoutView="100" workbookViewId="0">
      <selection sqref="A1:K1"/>
    </sheetView>
  </sheetViews>
  <sheetFormatPr defaultRowHeight="13.5"/>
  <cols>
    <col min="1" max="1" width="7.875" customWidth="1"/>
    <col min="2" max="2" width="16.5" customWidth="1"/>
    <col min="3" max="5" width="14" customWidth="1"/>
    <col min="7" max="10" width="10.75" customWidth="1"/>
  </cols>
  <sheetData>
    <row r="1" spans="1:34" s="3" customFormat="1" ht="27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</row>
    <row r="2" spans="1:34" s="3" customFormat="1" ht="21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  <c r="T2" s="5"/>
      <c r="U2" s="5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</row>
    <row r="3" spans="1:34" s="3" customFormat="1" ht="21" customHeight="1">
      <c r="B3" s="4"/>
      <c r="C3" s="4"/>
      <c r="D3" s="4"/>
      <c r="E3" s="4"/>
      <c r="F3" s="4"/>
      <c r="G3" s="4"/>
      <c r="H3" s="4"/>
      <c r="I3" s="87" t="s">
        <v>1</v>
      </c>
      <c r="J3" s="87"/>
      <c r="K3" s="87"/>
      <c r="L3" s="4"/>
      <c r="M3" s="4"/>
      <c r="N3" s="4"/>
      <c r="O3" s="4"/>
      <c r="P3" s="4"/>
      <c r="Q3" s="4"/>
      <c r="S3" s="6"/>
      <c r="T3" s="6"/>
      <c r="U3" s="6"/>
      <c r="V3" s="4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</row>
    <row r="4" spans="1:34" ht="33" customHeight="1">
      <c r="I4" s="88" t="s">
        <v>2</v>
      </c>
      <c r="J4" s="88"/>
      <c r="K4" s="88"/>
    </row>
    <row r="5" spans="1:34" ht="21" customHeight="1" thickBot="1">
      <c r="A5" s="7" t="s">
        <v>3</v>
      </c>
    </row>
    <row r="6" spans="1:34" ht="15.75" customHeight="1">
      <c r="A6" s="83" t="s">
        <v>4</v>
      </c>
      <c r="B6" s="8" t="s">
        <v>5</v>
      </c>
      <c r="C6" s="89" t="s">
        <v>6</v>
      </c>
      <c r="D6" s="90"/>
      <c r="E6" s="93" t="s">
        <v>7</v>
      </c>
      <c r="F6" s="95" t="s">
        <v>8</v>
      </c>
      <c r="G6" s="97" t="s">
        <v>9</v>
      </c>
      <c r="H6" s="79" t="s">
        <v>10</v>
      </c>
      <c r="I6" s="79" t="s">
        <v>11</v>
      </c>
      <c r="J6" s="79" t="s">
        <v>12</v>
      </c>
      <c r="K6" s="81" t="s">
        <v>13</v>
      </c>
    </row>
    <row r="7" spans="1:34" ht="15.75" customHeight="1" thickBot="1">
      <c r="A7" s="85"/>
      <c r="B7" s="9" t="s">
        <v>14</v>
      </c>
      <c r="C7" s="91"/>
      <c r="D7" s="92"/>
      <c r="E7" s="94"/>
      <c r="F7" s="96"/>
      <c r="G7" s="98"/>
      <c r="H7" s="80"/>
      <c r="I7" s="80"/>
      <c r="J7" s="80"/>
      <c r="K7" s="82"/>
    </row>
    <row r="8" spans="1:34" ht="30" customHeight="1">
      <c r="A8" s="83" t="s">
        <v>15</v>
      </c>
      <c r="B8" s="10" t="s">
        <v>16</v>
      </c>
      <c r="C8" s="11" t="s">
        <v>17</v>
      </c>
      <c r="D8" s="12" t="s">
        <v>18</v>
      </c>
      <c r="E8" s="13" t="s">
        <v>19</v>
      </c>
      <c r="F8" s="14"/>
      <c r="G8" s="15"/>
      <c r="H8" s="16"/>
      <c r="I8" s="16"/>
      <c r="J8" s="16"/>
      <c r="K8" s="17"/>
    </row>
    <row r="9" spans="1:34" ht="30" customHeight="1">
      <c r="A9" s="84"/>
      <c r="B9" s="18"/>
      <c r="C9" s="19" t="s">
        <v>20</v>
      </c>
      <c r="D9" s="20" t="s">
        <v>21</v>
      </c>
      <c r="E9" s="21" t="s">
        <v>22</v>
      </c>
      <c r="F9" s="22">
        <v>3</v>
      </c>
      <c r="G9" s="23">
        <f>[1]団体得点表!J10</f>
        <v>5.7</v>
      </c>
      <c r="H9" s="24">
        <f>[1]団体得点表!P10</f>
        <v>6.4</v>
      </c>
      <c r="I9" s="24">
        <f>[1]団体得点表!R10</f>
        <v>0</v>
      </c>
      <c r="J9" s="24">
        <f>[1]団体得点表!T10</f>
        <v>12.100000000000001</v>
      </c>
      <c r="K9" s="25">
        <f>[1]団体得点表!U10</f>
        <v>1</v>
      </c>
    </row>
    <row r="10" spans="1:34" ht="30" customHeight="1" thickBot="1">
      <c r="A10" s="85"/>
      <c r="B10" s="26" t="s">
        <v>23</v>
      </c>
      <c r="C10" s="27" t="s">
        <v>24</v>
      </c>
      <c r="D10" s="28"/>
      <c r="E10" s="29" t="s">
        <v>25</v>
      </c>
      <c r="F10" s="30"/>
      <c r="G10" s="31"/>
      <c r="H10" s="32"/>
      <c r="I10" s="32"/>
      <c r="J10" s="32"/>
      <c r="K10" s="33"/>
    </row>
    <row r="11" spans="1:34" ht="30" customHeight="1">
      <c r="A11" s="83" t="s">
        <v>26</v>
      </c>
      <c r="B11" s="34" t="s">
        <v>27</v>
      </c>
      <c r="C11" s="35" t="s">
        <v>28</v>
      </c>
      <c r="D11" s="36" t="s">
        <v>29</v>
      </c>
      <c r="E11" s="37" t="s">
        <v>30</v>
      </c>
      <c r="F11" s="38"/>
      <c r="G11" s="39"/>
      <c r="H11" s="40"/>
      <c r="I11" s="40"/>
      <c r="J11" s="40"/>
      <c r="K11" s="41"/>
    </row>
    <row r="12" spans="1:34" ht="30" customHeight="1">
      <c r="A12" s="84"/>
      <c r="B12" s="42"/>
      <c r="C12" s="43" t="s">
        <v>31</v>
      </c>
      <c r="D12" s="44" t="s">
        <v>32</v>
      </c>
      <c r="E12" s="25" t="s">
        <v>33</v>
      </c>
      <c r="F12" s="22">
        <v>4</v>
      </c>
      <c r="G12" s="23">
        <f>[1]団体得点表!J11</f>
        <v>5.7</v>
      </c>
      <c r="H12" s="24">
        <f>[1]団体得点表!P11</f>
        <v>6.4</v>
      </c>
      <c r="I12" s="24">
        <f>[1]団体得点表!R11</f>
        <v>0</v>
      </c>
      <c r="J12" s="24">
        <f>[1]団体得点表!T11</f>
        <v>12.100000000000001</v>
      </c>
      <c r="K12" s="45">
        <f>[1]団体得点表!U11</f>
        <v>1</v>
      </c>
    </row>
    <row r="13" spans="1:34" ht="30" customHeight="1" thickBot="1">
      <c r="A13" s="85"/>
      <c r="B13" s="46" t="s">
        <v>34</v>
      </c>
      <c r="C13" s="47" t="s">
        <v>35</v>
      </c>
      <c r="D13" s="48"/>
      <c r="E13" s="49" t="s">
        <v>36</v>
      </c>
      <c r="F13" s="50"/>
      <c r="G13" s="31"/>
      <c r="H13" s="32"/>
      <c r="I13" s="32"/>
      <c r="J13" s="32"/>
      <c r="K13" s="33"/>
    </row>
    <row r="14" spans="1:34" ht="30" customHeight="1">
      <c r="A14" s="83" t="s">
        <v>15</v>
      </c>
      <c r="B14" s="51" t="s">
        <v>37</v>
      </c>
      <c r="C14" s="52" t="s">
        <v>38</v>
      </c>
      <c r="D14" s="53" t="s">
        <v>39</v>
      </c>
      <c r="E14" s="54" t="s">
        <v>40</v>
      </c>
      <c r="F14" s="55"/>
      <c r="G14" s="56"/>
      <c r="H14" s="57"/>
      <c r="I14" s="57"/>
      <c r="J14" s="57"/>
      <c r="K14" s="58"/>
    </row>
    <row r="15" spans="1:34" ht="30" customHeight="1">
      <c r="A15" s="84"/>
      <c r="B15" s="18"/>
      <c r="C15" s="19" t="s">
        <v>41</v>
      </c>
      <c r="D15" s="20" t="s">
        <v>42</v>
      </c>
      <c r="E15" s="21" t="s">
        <v>43</v>
      </c>
      <c r="F15" s="22">
        <v>1</v>
      </c>
      <c r="G15" s="23">
        <f>[1]団体得点表!J8</f>
        <v>5.15</v>
      </c>
      <c r="H15" s="24">
        <f>[1]団体得点表!P8</f>
        <v>5.4329999999999998</v>
      </c>
      <c r="I15" s="24">
        <f>[1]団体得点表!R8</f>
        <v>0.3</v>
      </c>
      <c r="J15" s="24">
        <f>[1]団体得点表!T8</f>
        <v>10.282999999999999</v>
      </c>
      <c r="K15" s="45">
        <f>[1]団体得点表!U8</f>
        <v>3</v>
      </c>
    </row>
    <row r="16" spans="1:34" ht="30" customHeight="1" thickBot="1">
      <c r="A16" s="85"/>
      <c r="B16" s="18" t="s">
        <v>44</v>
      </c>
      <c r="C16" s="19" t="s">
        <v>45</v>
      </c>
      <c r="D16" s="20"/>
      <c r="E16" s="21" t="s">
        <v>46</v>
      </c>
      <c r="F16" s="22"/>
      <c r="G16" s="23"/>
      <c r="H16" s="24"/>
      <c r="I16" s="24"/>
      <c r="J16" s="24"/>
      <c r="K16" s="45"/>
    </row>
    <row r="17" spans="1:24" ht="30" customHeight="1">
      <c r="A17" s="83" t="s">
        <v>47</v>
      </c>
      <c r="B17" s="34" t="s">
        <v>48</v>
      </c>
      <c r="C17" s="52" t="s">
        <v>49</v>
      </c>
      <c r="D17" s="53" t="s">
        <v>50</v>
      </c>
      <c r="E17" s="54" t="s">
        <v>51</v>
      </c>
      <c r="F17" s="55"/>
      <c r="G17" s="39"/>
      <c r="H17" s="40"/>
      <c r="I17" s="40"/>
      <c r="J17" s="40"/>
      <c r="K17" s="41"/>
    </row>
    <row r="18" spans="1:24" ht="30" customHeight="1">
      <c r="A18" s="84"/>
      <c r="B18" s="59"/>
      <c r="C18" s="19" t="s">
        <v>52</v>
      </c>
      <c r="D18" s="20" t="s">
        <v>53</v>
      </c>
      <c r="E18" s="21" t="s">
        <v>54</v>
      </c>
      <c r="F18" s="22">
        <v>2</v>
      </c>
      <c r="G18" s="23">
        <f>[1]団体得点表!J9</f>
        <v>4.8499999999999996</v>
      </c>
      <c r="H18" s="24">
        <f>[1]団体得点表!P9</f>
        <v>5.2</v>
      </c>
      <c r="I18" s="24">
        <f>[1]団体得点表!R9</f>
        <v>0</v>
      </c>
      <c r="J18" s="24">
        <f>[1]団体得点表!T9</f>
        <v>10.050000000000001</v>
      </c>
      <c r="K18" s="45">
        <f>[1]団体得点表!U9</f>
        <v>4</v>
      </c>
    </row>
    <row r="19" spans="1:24" ht="30" customHeight="1" thickBot="1">
      <c r="A19" s="85"/>
      <c r="B19" s="46" t="s">
        <v>55</v>
      </c>
      <c r="C19" s="27" t="s">
        <v>56</v>
      </c>
      <c r="D19" s="60"/>
      <c r="E19" s="29" t="s">
        <v>57</v>
      </c>
      <c r="F19" s="50"/>
      <c r="G19" s="61"/>
      <c r="H19" s="62"/>
      <c r="I19" s="62"/>
      <c r="J19" s="62"/>
      <c r="K19" s="63"/>
    </row>
    <row r="20" spans="1:24" s="64" customFormat="1" ht="60" customHeight="1" thickBot="1">
      <c r="B20" s="65"/>
      <c r="C20" s="66"/>
      <c r="D20" s="67"/>
      <c r="E20" s="67"/>
      <c r="F20" s="78" t="s">
        <v>58</v>
      </c>
      <c r="G20" s="78"/>
      <c r="H20" s="68"/>
      <c r="I20" s="69"/>
      <c r="J20" s="69"/>
      <c r="K20" s="70"/>
      <c r="L20" s="71"/>
      <c r="M20" s="72"/>
      <c r="N20" s="73"/>
      <c r="O20" s="73"/>
      <c r="P20" s="73"/>
      <c r="Q20" s="73"/>
      <c r="R20" s="73"/>
      <c r="S20" s="73"/>
      <c r="T20" s="74"/>
      <c r="U20" s="75"/>
      <c r="V20" s="76"/>
      <c r="W20" s="75"/>
      <c r="X20" s="77"/>
    </row>
  </sheetData>
  <mergeCells count="17">
    <mergeCell ref="A1:K1"/>
    <mergeCell ref="I3:K3"/>
    <mergeCell ref="I4:K4"/>
    <mergeCell ref="A6:A7"/>
    <mergeCell ref="C6:D7"/>
    <mergeCell ref="E6:E7"/>
    <mergeCell ref="F6:F7"/>
    <mergeCell ref="G6:G7"/>
    <mergeCell ref="H6:H7"/>
    <mergeCell ref="I6:I7"/>
    <mergeCell ref="F20:G20"/>
    <mergeCell ref="J6:J7"/>
    <mergeCell ref="K6:K7"/>
    <mergeCell ref="A8:A10"/>
    <mergeCell ref="A11:A13"/>
    <mergeCell ref="A14:A16"/>
    <mergeCell ref="A17:A1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総合ランク順</vt:lpstr>
      <vt:lpstr>団体一覧表</vt:lpstr>
      <vt:lpstr>総合ランク順!_GoBack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</cp:lastModifiedBy>
  <dcterms:created xsi:type="dcterms:W3CDTF">2016-08-09T00:21:05Z</dcterms:created>
  <dcterms:modified xsi:type="dcterms:W3CDTF">2016-08-09T00:24:32Z</dcterms:modified>
</cp:coreProperties>
</file>